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odities\Commodity Calculator\20-21\"/>
    </mc:Choice>
  </mc:AlternateContent>
  <xr:revisionPtr revIDLastSave="0" documentId="13_ncr:1_{8AE4C982-80AC-4F7B-9009-0CF0E5C4B16C}" xr6:coauthVersionLast="45" xr6:coauthVersionMax="45" xr10:uidLastSave="{00000000-0000-0000-0000-000000000000}"/>
  <bookViews>
    <workbookView xWindow="-120" yWindow="-120" windowWidth="20730" windowHeight="11160" tabRatio="760" activeTab="2" xr2:uid="{00000000-000D-0000-FFFF-FFFF00000000}"/>
  </bookViews>
  <sheets>
    <sheet name="Mozzarella 110244 Only" sheetId="16" r:id="rId1"/>
    <sheet name="Chicken 100113" sheetId="13" r:id="rId2"/>
    <sheet name="Mozzarella, Flour &amp; TomatoPaste" sheetId="5" r:id="rId3"/>
    <sheet name="TKC Points" sheetId="17" state="hidden" r:id="rId4"/>
    <sheet name="mozz" sheetId="6" state="hidden" r:id="rId5"/>
    <sheet name="flour" sheetId="9" state="hidden" r:id="rId6"/>
    <sheet name="paste" sheetId="10" state="hidden" r:id="rId7"/>
    <sheet name="chicken" sheetId="11" state="hidden" r:id="rId8"/>
  </sheets>
  <definedNames>
    <definedName name="_xlnm._FilterDatabase" localSheetId="4" hidden="1">mozz!$A$1:$H$87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7" i="5" l="1"/>
  <c r="K107" i="5"/>
  <c r="J107" i="5"/>
  <c r="I107" i="5"/>
  <c r="H107" i="5"/>
  <c r="G107" i="5"/>
  <c r="F107" i="5"/>
  <c r="E107" i="5"/>
  <c r="N108" i="16"/>
  <c r="M108" i="16"/>
  <c r="L108" i="16"/>
  <c r="K10" i="16"/>
  <c r="K11" i="16"/>
  <c r="K19" i="16" l="1"/>
  <c r="N19" i="16" s="1"/>
  <c r="J19" i="16"/>
  <c r="K18" i="16"/>
  <c r="N18" i="16" s="1"/>
  <c r="J18" i="16"/>
  <c r="K17" i="16"/>
  <c r="N17" i="16" s="1"/>
  <c r="J17" i="16"/>
  <c r="K16" i="16"/>
  <c r="N16" i="16" s="1"/>
  <c r="J16" i="16"/>
  <c r="K15" i="16"/>
  <c r="N15" i="16" s="1"/>
  <c r="J15" i="16"/>
  <c r="K14" i="16"/>
  <c r="N14" i="16" s="1"/>
  <c r="J14" i="16"/>
  <c r="K13" i="16"/>
  <c r="N13" i="16" s="1"/>
  <c r="J13" i="16"/>
  <c r="K12" i="16"/>
  <c r="N12" i="16" s="1"/>
  <c r="N11" i="16"/>
  <c r="J11" i="16"/>
  <c r="N10" i="16"/>
  <c r="J10" i="16"/>
  <c r="E9" i="5"/>
  <c r="E10" i="5"/>
  <c r="E11" i="5"/>
  <c r="E12" i="5"/>
  <c r="E13" i="5"/>
  <c r="E14" i="5"/>
  <c r="E15" i="5"/>
  <c r="E16" i="5"/>
  <c r="E17" i="5"/>
  <c r="E18" i="5"/>
  <c r="L18" i="5"/>
  <c r="L17" i="5"/>
  <c r="L16" i="5"/>
  <c r="L15" i="5"/>
  <c r="L14" i="5"/>
  <c r="L13" i="5"/>
  <c r="L12" i="5"/>
  <c r="L11" i="5"/>
  <c r="L10" i="5"/>
  <c r="L9" i="5"/>
  <c r="L17" i="16" l="1"/>
  <c r="M17" i="16"/>
  <c r="L19" i="16"/>
  <c r="M19" i="16"/>
  <c r="L18" i="16"/>
  <c r="M18" i="16"/>
  <c r="L15" i="16"/>
  <c r="M15" i="16"/>
  <c r="L16" i="16"/>
  <c r="M16" i="16"/>
  <c r="L13" i="16"/>
  <c r="M13" i="16"/>
  <c r="L14" i="16"/>
  <c r="M14" i="16"/>
  <c r="L10" i="16"/>
  <c r="M10" i="16"/>
  <c r="L11" i="16"/>
  <c r="L12" i="16"/>
  <c r="M11" i="16"/>
  <c r="M12" i="16"/>
  <c r="I18" i="5"/>
  <c r="F18" i="5"/>
  <c r="J18" i="5"/>
  <c r="G18" i="5"/>
  <c r="K18" i="5"/>
  <c r="H18" i="5"/>
  <c r="I17" i="5"/>
  <c r="F16" i="5"/>
  <c r="J16" i="5"/>
  <c r="F17" i="5"/>
  <c r="J17" i="5"/>
  <c r="G16" i="5"/>
  <c r="K16" i="5"/>
  <c r="G17" i="5"/>
  <c r="K17" i="5"/>
  <c r="I16" i="5"/>
  <c r="H16" i="5"/>
  <c r="H17" i="5"/>
  <c r="F14" i="5"/>
  <c r="J14" i="5"/>
  <c r="F15" i="5"/>
  <c r="J15" i="5"/>
  <c r="I14" i="5"/>
  <c r="G14" i="5"/>
  <c r="K14" i="5"/>
  <c r="G15" i="5"/>
  <c r="K15" i="5"/>
  <c r="I15" i="5"/>
  <c r="H14" i="5"/>
  <c r="H15" i="5"/>
  <c r="I12" i="5"/>
  <c r="I13" i="5"/>
  <c r="J12" i="5"/>
  <c r="F13" i="5"/>
  <c r="J13" i="5"/>
  <c r="G12" i="5"/>
  <c r="K12" i="5"/>
  <c r="G13" i="5"/>
  <c r="K13" i="5"/>
  <c r="F12" i="5"/>
  <c r="H12" i="5"/>
  <c r="H13" i="5"/>
  <c r="G9" i="5"/>
  <c r="J11" i="5"/>
  <c r="I11" i="5"/>
  <c r="G11" i="5"/>
  <c r="K11" i="5"/>
  <c r="F11" i="5"/>
  <c r="H11" i="5"/>
  <c r="I10" i="5"/>
  <c r="H9" i="5"/>
  <c r="F10" i="5"/>
  <c r="J10" i="5"/>
  <c r="K10" i="5"/>
  <c r="I9" i="5"/>
  <c r="G10" i="5"/>
  <c r="F9" i="5"/>
  <c r="H10" i="5"/>
  <c r="E51" i="5"/>
  <c r="L51" i="5" s="1"/>
  <c r="I51" i="5" l="1"/>
  <c r="F51" i="5"/>
  <c r="H51" i="5"/>
  <c r="G51" i="5"/>
  <c r="K52" i="16"/>
  <c r="N52" i="16" s="1"/>
  <c r="L52" i="16" l="1"/>
  <c r="M52" i="16"/>
  <c r="E30" i="5" l="1"/>
  <c r="L30" i="5" s="1"/>
  <c r="I30" i="5" l="1"/>
  <c r="F30" i="5"/>
  <c r="J30" i="5"/>
  <c r="G30" i="5"/>
  <c r="K30" i="5"/>
  <c r="H30" i="5"/>
  <c r="K31" i="16"/>
  <c r="N31" i="16" s="1"/>
  <c r="J31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5" i="16"/>
  <c r="J74" i="16"/>
  <c r="J73" i="16"/>
  <c r="J72" i="16"/>
  <c r="J71" i="16"/>
  <c r="J70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0" i="16"/>
  <c r="J49" i="16"/>
  <c r="J48" i="16"/>
  <c r="J47" i="16"/>
  <c r="J46" i="16"/>
  <c r="J45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0" i="16"/>
  <c r="J29" i="16"/>
  <c r="J28" i="16"/>
  <c r="J27" i="16"/>
  <c r="J26" i="16"/>
  <c r="J25" i="16"/>
  <c r="J23" i="16"/>
  <c r="J22" i="16"/>
  <c r="J21" i="16"/>
  <c r="L31" i="16" l="1"/>
  <c r="M31" i="16"/>
  <c r="K91" i="16" l="1"/>
  <c r="N91" i="16" s="1"/>
  <c r="K21" i="16" l="1"/>
  <c r="N21" i="16" s="1"/>
  <c r="K22" i="16"/>
  <c r="N22" i="16" s="1"/>
  <c r="K23" i="16"/>
  <c r="N23" i="16" s="1"/>
  <c r="K25" i="16"/>
  <c r="N25" i="16" s="1"/>
  <c r="K26" i="16"/>
  <c r="N26" i="16" s="1"/>
  <c r="K27" i="16"/>
  <c r="N27" i="16" s="1"/>
  <c r="K28" i="16"/>
  <c r="N28" i="16" s="1"/>
  <c r="K29" i="16"/>
  <c r="N29" i="16" s="1"/>
  <c r="K30" i="16"/>
  <c r="N30" i="16" s="1"/>
  <c r="K32" i="16"/>
  <c r="N32" i="16" s="1"/>
  <c r="K33" i="16"/>
  <c r="N33" i="16" s="1"/>
  <c r="K34" i="16"/>
  <c r="N34" i="16" s="1"/>
  <c r="K35" i="16"/>
  <c r="N35" i="16" s="1"/>
  <c r="K36" i="16"/>
  <c r="N36" i="16" s="1"/>
  <c r="K37" i="16"/>
  <c r="N37" i="16" s="1"/>
  <c r="K38" i="16"/>
  <c r="N38" i="16" s="1"/>
  <c r="K39" i="16"/>
  <c r="N39" i="16" s="1"/>
  <c r="K40" i="16"/>
  <c r="N40" i="16" s="1"/>
  <c r="K41" i="16"/>
  <c r="N41" i="16" s="1"/>
  <c r="K42" i="16"/>
  <c r="N42" i="16" s="1"/>
  <c r="K43" i="16"/>
  <c r="N43" i="16" s="1"/>
  <c r="K45" i="16"/>
  <c r="N45" i="16" s="1"/>
  <c r="K46" i="16"/>
  <c r="N46" i="16" s="1"/>
  <c r="K47" i="16"/>
  <c r="N47" i="16" s="1"/>
  <c r="K48" i="16"/>
  <c r="N48" i="16" s="1"/>
  <c r="K49" i="16"/>
  <c r="N49" i="16" s="1"/>
  <c r="K50" i="16"/>
  <c r="N50" i="16" s="1"/>
  <c r="K53" i="16"/>
  <c r="N53" i="16" s="1"/>
  <c r="K54" i="16"/>
  <c r="N54" i="16" s="1"/>
  <c r="K55" i="16"/>
  <c r="N55" i="16" s="1"/>
  <c r="K56" i="16"/>
  <c r="N56" i="16" s="1"/>
  <c r="K57" i="16"/>
  <c r="N57" i="16" s="1"/>
  <c r="K58" i="16"/>
  <c r="N58" i="16" s="1"/>
  <c r="K59" i="16"/>
  <c r="N59" i="16" s="1"/>
  <c r="K60" i="16"/>
  <c r="N60" i="16" s="1"/>
  <c r="K61" i="16"/>
  <c r="N61" i="16" s="1"/>
  <c r="K62" i="16"/>
  <c r="N62" i="16" s="1"/>
  <c r="K63" i="16"/>
  <c r="N63" i="16" s="1"/>
  <c r="K64" i="16"/>
  <c r="N64" i="16" s="1"/>
  <c r="K65" i="16"/>
  <c r="N65" i="16" s="1"/>
  <c r="K66" i="16"/>
  <c r="N66" i="16" s="1"/>
  <c r="K67" i="16"/>
  <c r="N67" i="16" s="1"/>
  <c r="K68" i="16"/>
  <c r="N68" i="16" s="1"/>
  <c r="K70" i="16"/>
  <c r="N70" i="16" s="1"/>
  <c r="K71" i="16"/>
  <c r="N71" i="16" s="1"/>
  <c r="K72" i="16"/>
  <c r="N72" i="16" s="1"/>
  <c r="K73" i="16"/>
  <c r="N73" i="16" s="1"/>
  <c r="K74" i="16"/>
  <c r="N74" i="16" s="1"/>
  <c r="K75" i="16"/>
  <c r="N75" i="16" s="1"/>
  <c r="K77" i="16"/>
  <c r="N77" i="16" s="1"/>
  <c r="K78" i="16"/>
  <c r="N78" i="16" s="1"/>
  <c r="K79" i="16"/>
  <c r="N79" i="16" s="1"/>
  <c r="K80" i="16"/>
  <c r="N80" i="16" s="1"/>
  <c r="K81" i="16"/>
  <c r="N81" i="16" s="1"/>
  <c r="K82" i="16"/>
  <c r="N82" i="16" s="1"/>
  <c r="K83" i="16"/>
  <c r="N83" i="16" s="1"/>
  <c r="K84" i="16"/>
  <c r="N84" i="16" s="1"/>
  <c r="K85" i="16"/>
  <c r="N85" i="16" s="1"/>
  <c r="K86" i="16"/>
  <c r="N86" i="16" s="1"/>
  <c r="K87" i="16"/>
  <c r="N87" i="16" s="1"/>
  <c r="K88" i="16"/>
  <c r="N88" i="16" s="1"/>
  <c r="K89" i="16"/>
  <c r="N89" i="16" s="1"/>
  <c r="K90" i="16"/>
  <c r="N90" i="16" s="1"/>
  <c r="K92" i="16"/>
  <c r="N92" i="16" s="1"/>
  <c r="K93" i="16"/>
  <c r="N93" i="16" s="1"/>
  <c r="K95" i="16"/>
  <c r="N95" i="16" s="1"/>
  <c r="K96" i="16"/>
  <c r="N96" i="16" s="1"/>
  <c r="K97" i="16"/>
  <c r="N97" i="16" s="1"/>
  <c r="K98" i="16"/>
  <c r="N98" i="16" s="1"/>
  <c r="K99" i="16"/>
  <c r="N99" i="16" s="1"/>
  <c r="K100" i="16"/>
  <c r="N100" i="16" s="1"/>
  <c r="K101" i="16"/>
  <c r="N101" i="16" s="1"/>
  <c r="K102" i="16"/>
  <c r="N102" i="16" s="1"/>
  <c r="K103" i="16"/>
  <c r="N103" i="16" s="1"/>
  <c r="K104" i="16"/>
  <c r="N104" i="16" s="1"/>
  <c r="K105" i="16"/>
  <c r="N105" i="16" s="1"/>
  <c r="K106" i="16"/>
  <c r="N106" i="16" s="1"/>
  <c r="K107" i="16"/>
  <c r="I2" i="16" l="1"/>
  <c r="E20" i="5"/>
  <c r="L20" i="5" s="1"/>
  <c r="E21" i="5"/>
  <c r="L21" i="5" s="1"/>
  <c r="E22" i="5"/>
  <c r="L22" i="5" s="1"/>
  <c r="E24" i="5"/>
  <c r="L24" i="5" s="1"/>
  <c r="E25" i="5"/>
  <c r="L25" i="5" s="1"/>
  <c r="E26" i="5"/>
  <c r="L26" i="5" s="1"/>
  <c r="E27" i="5"/>
  <c r="L27" i="5" s="1"/>
  <c r="E28" i="5"/>
  <c r="L28" i="5" s="1"/>
  <c r="E29" i="5"/>
  <c r="L29" i="5" s="1"/>
  <c r="E31" i="5"/>
  <c r="L31" i="5" s="1"/>
  <c r="E32" i="5"/>
  <c r="L32" i="5" s="1"/>
  <c r="E33" i="5"/>
  <c r="L33" i="5" s="1"/>
  <c r="E34" i="5"/>
  <c r="L34" i="5" s="1"/>
  <c r="E35" i="5"/>
  <c r="L35" i="5" s="1"/>
  <c r="E36" i="5"/>
  <c r="L36" i="5" s="1"/>
  <c r="E37" i="5"/>
  <c r="L37" i="5" s="1"/>
  <c r="E38" i="5"/>
  <c r="L38" i="5" s="1"/>
  <c r="E39" i="5"/>
  <c r="L39" i="5" s="1"/>
  <c r="E40" i="5"/>
  <c r="L40" i="5" s="1"/>
  <c r="E41" i="5"/>
  <c r="L41" i="5" s="1"/>
  <c r="E42" i="5"/>
  <c r="L42" i="5" s="1"/>
  <c r="E44" i="5"/>
  <c r="L44" i="5" s="1"/>
  <c r="E45" i="5"/>
  <c r="L45" i="5" s="1"/>
  <c r="E46" i="5"/>
  <c r="L46" i="5" s="1"/>
  <c r="E47" i="5"/>
  <c r="L47" i="5" s="1"/>
  <c r="E48" i="5"/>
  <c r="L48" i="5" s="1"/>
  <c r="E49" i="5"/>
  <c r="L49" i="5" s="1"/>
  <c r="E52" i="5"/>
  <c r="L52" i="5" s="1"/>
  <c r="E53" i="5"/>
  <c r="L53" i="5" s="1"/>
  <c r="E54" i="5"/>
  <c r="L54" i="5" s="1"/>
  <c r="E55" i="5"/>
  <c r="L55" i="5" s="1"/>
  <c r="E56" i="5"/>
  <c r="L56" i="5" s="1"/>
  <c r="E57" i="5"/>
  <c r="L57" i="5" s="1"/>
  <c r="E58" i="5"/>
  <c r="L58" i="5" s="1"/>
  <c r="E59" i="5"/>
  <c r="L59" i="5" s="1"/>
  <c r="E60" i="5"/>
  <c r="L60" i="5" s="1"/>
  <c r="E61" i="5"/>
  <c r="L61" i="5" s="1"/>
  <c r="E62" i="5"/>
  <c r="L62" i="5" s="1"/>
  <c r="E63" i="5"/>
  <c r="L63" i="5" s="1"/>
  <c r="E64" i="5"/>
  <c r="L64" i="5" s="1"/>
  <c r="E65" i="5"/>
  <c r="L65" i="5" s="1"/>
  <c r="E66" i="5"/>
  <c r="L66" i="5" s="1"/>
  <c r="E67" i="5"/>
  <c r="L67" i="5" s="1"/>
  <c r="E69" i="5"/>
  <c r="L69" i="5" s="1"/>
  <c r="E70" i="5"/>
  <c r="L70" i="5" s="1"/>
  <c r="E71" i="5"/>
  <c r="L71" i="5" s="1"/>
  <c r="E72" i="5"/>
  <c r="L72" i="5" s="1"/>
  <c r="E73" i="5"/>
  <c r="L73" i="5" s="1"/>
  <c r="E74" i="5"/>
  <c r="L74" i="5" s="1"/>
  <c r="E76" i="5"/>
  <c r="L76" i="5" s="1"/>
  <c r="E77" i="5"/>
  <c r="L77" i="5" s="1"/>
  <c r="E78" i="5"/>
  <c r="L78" i="5" s="1"/>
  <c r="E79" i="5"/>
  <c r="L79" i="5" s="1"/>
  <c r="E80" i="5"/>
  <c r="L80" i="5" s="1"/>
  <c r="E81" i="5"/>
  <c r="L81" i="5" s="1"/>
  <c r="E82" i="5"/>
  <c r="L82" i="5" s="1"/>
  <c r="E83" i="5"/>
  <c r="L83" i="5" s="1"/>
  <c r="E84" i="5"/>
  <c r="L84" i="5" s="1"/>
  <c r="E85" i="5"/>
  <c r="L85" i="5" s="1"/>
  <c r="E86" i="5"/>
  <c r="L86" i="5" s="1"/>
  <c r="E87" i="5"/>
  <c r="L87" i="5" s="1"/>
  <c r="E88" i="5"/>
  <c r="L88" i="5" s="1"/>
  <c r="E89" i="5"/>
  <c r="L89" i="5" s="1"/>
  <c r="E90" i="5"/>
  <c r="L90" i="5" s="1"/>
  <c r="E91" i="5"/>
  <c r="L91" i="5" s="1"/>
  <c r="E92" i="5"/>
  <c r="L92" i="5" s="1"/>
  <c r="E94" i="5"/>
  <c r="L94" i="5" s="1"/>
  <c r="E95" i="5"/>
  <c r="L95" i="5" s="1"/>
  <c r="E96" i="5"/>
  <c r="L96" i="5" s="1"/>
  <c r="E97" i="5"/>
  <c r="L97" i="5" s="1"/>
  <c r="E98" i="5"/>
  <c r="L98" i="5" s="1"/>
  <c r="E99" i="5"/>
  <c r="L99" i="5" s="1"/>
  <c r="E100" i="5"/>
  <c r="L100" i="5" s="1"/>
  <c r="E101" i="5"/>
  <c r="L101" i="5" s="1"/>
  <c r="E102" i="5"/>
  <c r="L102" i="5" s="1"/>
  <c r="E103" i="5"/>
  <c r="L103" i="5" s="1"/>
  <c r="E104" i="5"/>
  <c r="L104" i="5" s="1"/>
  <c r="E105" i="5"/>
  <c r="L105" i="5" s="1"/>
  <c r="E106" i="5"/>
  <c r="L106" i="5" s="1"/>
  <c r="M2" i="5" l="1"/>
  <c r="H66" i="5"/>
  <c r="K66" i="5"/>
  <c r="H65" i="5"/>
  <c r="G65" i="5"/>
  <c r="H64" i="5"/>
  <c r="H63" i="5"/>
  <c r="K63" i="5"/>
  <c r="K62" i="5"/>
  <c r="H62" i="5"/>
  <c r="G62" i="5"/>
  <c r="J62" i="5"/>
  <c r="K61" i="5"/>
  <c r="J61" i="5"/>
  <c r="H61" i="5"/>
  <c r="G61" i="5"/>
  <c r="F61" i="5"/>
  <c r="I61" i="5"/>
  <c r="H60" i="5"/>
  <c r="K59" i="5"/>
  <c r="J59" i="5"/>
  <c r="H59" i="5"/>
  <c r="G59" i="5"/>
  <c r="F59" i="5"/>
  <c r="I59" i="5"/>
  <c r="I60" i="5" l="1"/>
  <c r="F60" i="5"/>
  <c r="J60" i="5"/>
  <c r="F64" i="5"/>
  <c r="G60" i="5"/>
  <c r="K60" i="5"/>
  <c r="I65" i="5"/>
  <c r="F66" i="5"/>
  <c r="J66" i="5"/>
  <c r="I64" i="5"/>
  <c r="I63" i="5"/>
  <c r="I66" i="5"/>
  <c r="I62" i="5"/>
  <c r="F63" i="5"/>
  <c r="J63" i="5"/>
  <c r="G64" i="5"/>
  <c r="F62" i="5"/>
  <c r="G63" i="5"/>
  <c r="F65" i="5"/>
  <c r="G66" i="5"/>
  <c r="I104" i="5" l="1"/>
  <c r="I103" i="5"/>
  <c r="H103" i="5"/>
  <c r="I102" i="5"/>
  <c r="H102" i="5"/>
  <c r="H101" i="5"/>
  <c r="I100" i="5"/>
  <c r="I99" i="5"/>
  <c r="H99" i="5"/>
  <c r="I98" i="5"/>
  <c r="H98" i="5"/>
  <c r="H97" i="5"/>
  <c r="I96" i="5"/>
  <c r="I95" i="5"/>
  <c r="H95" i="5"/>
  <c r="K87" i="5"/>
  <c r="J86" i="5"/>
  <c r="I38" i="5"/>
  <c r="G39" i="5"/>
  <c r="F40" i="5"/>
  <c r="M40" i="16"/>
  <c r="L41" i="16"/>
  <c r="M41" i="16"/>
  <c r="L40" i="16"/>
  <c r="L66" i="16"/>
  <c r="M66" i="16"/>
  <c r="L42" i="16"/>
  <c r="H96" i="5" l="1"/>
  <c r="I97" i="5"/>
  <c r="H100" i="5"/>
  <c r="I101" i="5"/>
  <c r="H104" i="5"/>
  <c r="K86" i="5"/>
  <c r="H40" i="5"/>
  <c r="H86" i="5"/>
  <c r="G86" i="5"/>
  <c r="H87" i="5"/>
  <c r="I86" i="5"/>
  <c r="F87" i="5"/>
  <c r="J87" i="5"/>
  <c r="I87" i="5"/>
  <c r="F86" i="5"/>
  <c r="G87" i="5"/>
  <c r="J39" i="5"/>
  <c r="F39" i="5"/>
  <c r="H38" i="5"/>
  <c r="G38" i="5"/>
  <c r="I40" i="5"/>
  <c r="K38" i="5"/>
  <c r="K40" i="5"/>
  <c r="G40" i="5"/>
  <c r="J40" i="5"/>
  <c r="I39" i="5"/>
  <c r="H39" i="5"/>
  <c r="J38" i="5"/>
  <c r="F38" i="5"/>
  <c r="K39" i="5"/>
  <c r="M42" i="16"/>
  <c r="M80" i="16" l="1"/>
  <c r="M79" i="16"/>
  <c r="L79" i="16"/>
  <c r="M58" i="16"/>
  <c r="M57" i="16"/>
  <c r="L80" i="16" l="1"/>
  <c r="L58" i="16"/>
  <c r="L57" i="16"/>
  <c r="J47" i="5" l="1"/>
  <c r="M48" i="16"/>
  <c r="G47" i="5" l="1"/>
  <c r="H47" i="5"/>
  <c r="K47" i="5"/>
  <c r="I47" i="5"/>
  <c r="F47" i="5"/>
  <c r="L48" i="16"/>
  <c r="K27" i="5"/>
  <c r="J26" i="5"/>
  <c r="G26" i="5" l="1"/>
  <c r="H26" i="5"/>
  <c r="K26" i="5"/>
  <c r="H27" i="5"/>
  <c r="I27" i="5"/>
  <c r="I26" i="5"/>
  <c r="F27" i="5"/>
  <c r="J27" i="5"/>
  <c r="F26" i="5"/>
  <c r="G27" i="5"/>
  <c r="M28" i="16" l="1"/>
  <c r="M27" i="16"/>
  <c r="K10" i="13"/>
  <c r="N10" i="13" s="1"/>
  <c r="L28" i="16" l="1"/>
  <c r="L27" i="16"/>
  <c r="K67" i="5" l="1"/>
  <c r="I58" i="5"/>
  <c r="H57" i="5"/>
  <c r="K56" i="5"/>
  <c r="J55" i="5"/>
  <c r="I54" i="5"/>
  <c r="J53" i="5"/>
  <c r="I52" i="5"/>
  <c r="K42" i="5"/>
  <c r="J41" i="5"/>
  <c r="I37" i="5"/>
  <c r="H36" i="5"/>
  <c r="K35" i="5"/>
  <c r="K49" i="5"/>
  <c r="J48" i="5"/>
  <c r="J46" i="5"/>
  <c r="I45" i="5"/>
  <c r="H44" i="5"/>
  <c r="G58" i="5" l="1"/>
  <c r="H58" i="5"/>
  <c r="F58" i="5"/>
  <c r="H56" i="5"/>
  <c r="H67" i="5"/>
  <c r="K55" i="5"/>
  <c r="J67" i="5"/>
  <c r="K52" i="5"/>
  <c r="F52" i="5"/>
  <c r="H54" i="5"/>
  <c r="K58" i="5"/>
  <c r="G52" i="5"/>
  <c r="H52" i="5"/>
  <c r="G55" i="5"/>
  <c r="J56" i="5"/>
  <c r="J54" i="5"/>
  <c r="G53" i="5"/>
  <c r="F54" i="5"/>
  <c r="K54" i="5"/>
  <c r="J52" i="5"/>
  <c r="K53" i="5"/>
  <c r="G54" i="5"/>
  <c r="F56" i="5"/>
  <c r="J58" i="5"/>
  <c r="F67" i="5"/>
  <c r="H53" i="5"/>
  <c r="H55" i="5"/>
  <c r="I56" i="5"/>
  <c r="F57" i="5"/>
  <c r="J57" i="5"/>
  <c r="I67" i="5"/>
  <c r="I57" i="5"/>
  <c r="I53" i="5"/>
  <c r="I55" i="5"/>
  <c r="G57" i="5"/>
  <c r="K57" i="5"/>
  <c r="F53" i="5"/>
  <c r="F55" i="5"/>
  <c r="G56" i="5"/>
  <c r="G67" i="5"/>
  <c r="H35" i="5"/>
  <c r="H41" i="5"/>
  <c r="J37" i="5"/>
  <c r="F37" i="5"/>
  <c r="K37" i="5"/>
  <c r="K41" i="5"/>
  <c r="G37" i="5"/>
  <c r="H37" i="5"/>
  <c r="G41" i="5"/>
  <c r="H42" i="5"/>
  <c r="I36" i="5"/>
  <c r="I35" i="5"/>
  <c r="F36" i="5"/>
  <c r="J36" i="5"/>
  <c r="I42" i="5"/>
  <c r="F35" i="5"/>
  <c r="J35" i="5"/>
  <c r="G36" i="5"/>
  <c r="K36" i="5"/>
  <c r="I41" i="5"/>
  <c r="F42" i="5"/>
  <c r="J42" i="5"/>
  <c r="G35" i="5"/>
  <c r="F41" i="5"/>
  <c r="G42" i="5"/>
  <c r="H46" i="5"/>
  <c r="K46" i="5"/>
  <c r="G46" i="5"/>
  <c r="H49" i="5"/>
  <c r="J45" i="5"/>
  <c r="G48" i="5"/>
  <c r="H48" i="5"/>
  <c r="K48" i="5"/>
  <c r="K45" i="5"/>
  <c r="F45" i="5"/>
  <c r="G45" i="5"/>
  <c r="F46" i="5"/>
  <c r="I44" i="5"/>
  <c r="I49" i="5"/>
  <c r="G44" i="5"/>
  <c r="K44" i="5"/>
  <c r="H45" i="5"/>
  <c r="I46" i="5"/>
  <c r="I48" i="5"/>
  <c r="F49" i="5"/>
  <c r="J49" i="5"/>
  <c r="F44" i="5"/>
  <c r="J44" i="5"/>
  <c r="F48" i="5"/>
  <c r="G49" i="5"/>
  <c r="M39" i="16" l="1"/>
  <c r="L38" i="16"/>
  <c r="M43" i="16"/>
  <c r="M37" i="16"/>
  <c r="L36" i="16"/>
  <c r="M68" i="16"/>
  <c r="L67" i="16"/>
  <c r="M65" i="16"/>
  <c r="M64" i="16"/>
  <c r="L63" i="16"/>
  <c r="L62" i="16"/>
  <c r="M61" i="16"/>
  <c r="M60" i="16"/>
  <c r="L59" i="16"/>
  <c r="L56" i="16"/>
  <c r="M55" i="16"/>
  <c r="M54" i="16"/>
  <c r="L53" i="16"/>
  <c r="L50" i="16"/>
  <c r="M49" i="16"/>
  <c r="L47" i="16"/>
  <c r="M46" i="16"/>
  <c r="M45" i="16"/>
  <c r="M38" i="16" l="1"/>
  <c r="L39" i="16"/>
  <c r="L37" i="16"/>
  <c r="M62" i="16"/>
  <c r="M36" i="16"/>
  <c r="L43" i="16"/>
  <c r="M63" i="16"/>
  <c r="M59" i="16"/>
  <c r="M53" i="16"/>
  <c r="M56" i="16"/>
  <c r="M67" i="16"/>
  <c r="L55" i="16"/>
  <c r="L61" i="16"/>
  <c r="L65" i="16"/>
  <c r="L54" i="16"/>
  <c r="L60" i="16"/>
  <c r="L64" i="16"/>
  <c r="L68" i="16"/>
  <c r="M50" i="16"/>
  <c r="L49" i="16"/>
  <c r="M47" i="16"/>
  <c r="L46" i="16"/>
  <c r="L45" i="16"/>
  <c r="M87" i="16" l="1"/>
  <c r="L87" i="16" l="1"/>
  <c r="K9" i="13" l="1"/>
  <c r="N9" i="13" s="1"/>
  <c r="K11" i="13"/>
  <c r="N11" i="13" s="1"/>
  <c r="K12" i="13"/>
  <c r="N12" i="13" s="1"/>
  <c r="N13" i="13" l="1"/>
  <c r="I2" i="13" s="1"/>
  <c r="M30" i="16"/>
  <c r="L30" i="16"/>
  <c r="M11" i="13" l="1"/>
  <c r="M12" i="13"/>
  <c r="L11" i="13"/>
  <c r="L12" i="13"/>
  <c r="M93" i="16" l="1"/>
  <c r="L92" i="16"/>
  <c r="L91" i="16"/>
  <c r="M89" i="16"/>
  <c r="L88" i="16"/>
  <c r="M86" i="16"/>
  <c r="M85" i="16"/>
  <c r="L84" i="16"/>
  <c r="M82" i="16"/>
  <c r="L81" i="16"/>
  <c r="L77" i="16"/>
  <c r="L75" i="16"/>
  <c r="L74" i="16"/>
  <c r="M73" i="16"/>
  <c r="L72" i="16"/>
  <c r="M71" i="16"/>
  <c r="M70" i="16"/>
  <c r="L35" i="16"/>
  <c r="M34" i="16"/>
  <c r="L33" i="16"/>
  <c r="M33" i="16"/>
  <c r="L32" i="16"/>
  <c r="L29" i="16"/>
  <c r="M26" i="16"/>
  <c r="L25" i="16"/>
  <c r="M23" i="16"/>
  <c r="M22" i="16"/>
  <c r="M21" i="16"/>
  <c r="L10" i="13" l="1"/>
  <c r="M10" i="13"/>
  <c r="L85" i="16"/>
  <c r="L23" i="16"/>
  <c r="M35" i="16"/>
  <c r="M75" i="16"/>
  <c r="L86" i="16"/>
  <c r="L26" i="16"/>
  <c r="L73" i="16"/>
  <c r="L22" i="16"/>
  <c r="L89" i="16"/>
  <c r="M81" i="16"/>
  <c r="L21" i="16"/>
  <c r="L71" i="16"/>
  <c r="L93" i="16"/>
  <c r="L9" i="13"/>
  <c r="M9" i="13"/>
  <c r="M25" i="16"/>
  <c r="M77" i="16"/>
  <c r="M92" i="16"/>
  <c r="M29" i="16"/>
  <c r="L34" i="16"/>
  <c r="L70" i="16"/>
  <c r="M78" i="16"/>
  <c r="L82" i="16"/>
  <c r="M83" i="16"/>
  <c r="M90" i="16"/>
  <c r="M32" i="16"/>
  <c r="M72" i="16"/>
  <c r="M74" i="16"/>
  <c r="L78" i="16"/>
  <c r="L83" i="16"/>
  <c r="M84" i="16"/>
  <c r="M88" i="16"/>
  <c r="L90" i="16"/>
  <c r="M91" i="16"/>
  <c r="M13" i="13" l="1"/>
  <c r="D3" i="13" s="1"/>
  <c r="D3" i="16"/>
  <c r="D2" i="16"/>
  <c r="L13" i="13"/>
  <c r="D2" i="13" l="1"/>
  <c r="K20" i="5" l="1"/>
  <c r="K24" i="5"/>
  <c r="K25" i="5"/>
  <c r="K29" i="5"/>
  <c r="K31" i="5"/>
  <c r="K32" i="5"/>
  <c r="K33" i="5"/>
  <c r="K34" i="5"/>
  <c r="K71" i="5"/>
  <c r="K72" i="5"/>
  <c r="K73" i="5"/>
  <c r="K74" i="5"/>
  <c r="K76" i="5"/>
  <c r="K77" i="5"/>
  <c r="K78" i="5"/>
  <c r="K79" i="5"/>
  <c r="K80" i="5"/>
  <c r="K81" i="5"/>
  <c r="K82" i="5"/>
  <c r="K83" i="5"/>
  <c r="K84" i="5"/>
  <c r="K85" i="5"/>
  <c r="K88" i="5"/>
  <c r="K89" i="5"/>
  <c r="K90" i="5"/>
  <c r="K91" i="5"/>
  <c r="K92" i="5"/>
  <c r="J20" i="5"/>
  <c r="J24" i="5"/>
  <c r="J25" i="5"/>
  <c r="J29" i="5"/>
  <c r="J31" i="5"/>
  <c r="J32" i="5"/>
  <c r="J33" i="5"/>
  <c r="J34" i="5"/>
  <c r="J71" i="5"/>
  <c r="J72" i="5"/>
  <c r="J73" i="5"/>
  <c r="J74" i="5"/>
  <c r="J76" i="5"/>
  <c r="J77" i="5"/>
  <c r="J78" i="5"/>
  <c r="J79" i="5"/>
  <c r="J80" i="5"/>
  <c r="J81" i="5"/>
  <c r="J82" i="5"/>
  <c r="J83" i="5"/>
  <c r="J84" i="5"/>
  <c r="J85" i="5"/>
  <c r="J88" i="5"/>
  <c r="J89" i="5"/>
  <c r="J90" i="5"/>
  <c r="J91" i="5"/>
  <c r="J92" i="5"/>
  <c r="I20" i="5"/>
  <c r="I21" i="5"/>
  <c r="I22" i="5"/>
  <c r="I24" i="5"/>
  <c r="I25" i="5"/>
  <c r="I28" i="5"/>
  <c r="I29" i="5"/>
  <c r="I31" i="5"/>
  <c r="I32" i="5"/>
  <c r="I33" i="5"/>
  <c r="I34" i="5"/>
  <c r="I69" i="5"/>
  <c r="I70" i="5"/>
  <c r="I71" i="5"/>
  <c r="I72" i="5"/>
  <c r="I73" i="5"/>
  <c r="I74" i="5"/>
  <c r="I76" i="5"/>
  <c r="I77" i="5"/>
  <c r="I78" i="5"/>
  <c r="I79" i="5"/>
  <c r="I80" i="5"/>
  <c r="I81" i="5"/>
  <c r="I82" i="5"/>
  <c r="I83" i="5"/>
  <c r="I84" i="5"/>
  <c r="I85" i="5"/>
  <c r="I88" i="5"/>
  <c r="I89" i="5"/>
  <c r="I90" i="5"/>
  <c r="I91" i="5"/>
  <c r="I92" i="5"/>
  <c r="I94" i="5"/>
  <c r="I105" i="5"/>
  <c r="I106" i="5"/>
  <c r="H20" i="5"/>
  <c r="H21" i="5"/>
  <c r="H22" i="5"/>
  <c r="H24" i="5"/>
  <c r="H25" i="5"/>
  <c r="H28" i="5"/>
  <c r="H29" i="5"/>
  <c r="H31" i="5"/>
  <c r="H32" i="5"/>
  <c r="H33" i="5"/>
  <c r="H34" i="5"/>
  <c r="H69" i="5"/>
  <c r="H70" i="5"/>
  <c r="H71" i="5"/>
  <c r="H72" i="5"/>
  <c r="H73" i="5"/>
  <c r="H74" i="5"/>
  <c r="H76" i="5"/>
  <c r="H77" i="5"/>
  <c r="H78" i="5"/>
  <c r="H79" i="5"/>
  <c r="H80" i="5"/>
  <c r="H81" i="5"/>
  <c r="H82" i="5"/>
  <c r="H83" i="5"/>
  <c r="H84" i="5"/>
  <c r="H85" i="5"/>
  <c r="H88" i="5"/>
  <c r="H89" i="5"/>
  <c r="H90" i="5"/>
  <c r="H91" i="5"/>
  <c r="H92" i="5"/>
  <c r="H94" i="5"/>
  <c r="H105" i="5"/>
  <c r="H106" i="5"/>
  <c r="G20" i="5"/>
  <c r="G21" i="5"/>
  <c r="G22" i="5"/>
  <c r="G24" i="5"/>
  <c r="G25" i="5"/>
  <c r="G28" i="5"/>
  <c r="G29" i="5"/>
  <c r="G31" i="5"/>
  <c r="G32" i="5"/>
  <c r="G33" i="5"/>
  <c r="G34" i="5"/>
  <c r="G69" i="5"/>
  <c r="G70" i="5"/>
  <c r="G71" i="5"/>
  <c r="G72" i="5"/>
  <c r="G73" i="5"/>
  <c r="G74" i="5"/>
  <c r="G76" i="5"/>
  <c r="G77" i="5"/>
  <c r="G78" i="5"/>
  <c r="G79" i="5"/>
  <c r="G80" i="5"/>
  <c r="G81" i="5"/>
  <c r="G82" i="5"/>
  <c r="G83" i="5"/>
  <c r="G84" i="5"/>
  <c r="G85" i="5"/>
  <c r="G88" i="5"/>
  <c r="G89" i="5"/>
  <c r="G90" i="5"/>
  <c r="G91" i="5"/>
  <c r="G92" i="5"/>
  <c r="F20" i="5"/>
  <c r="F21" i="5"/>
  <c r="F22" i="5"/>
  <c r="F24" i="5"/>
  <c r="F25" i="5"/>
  <c r="F28" i="5"/>
  <c r="F29" i="5"/>
  <c r="F31" i="5"/>
  <c r="F32" i="5"/>
  <c r="F33" i="5"/>
  <c r="F34" i="5"/>
  <c r="F69" i="5"/>
  <c r="F70" i="5"/>
  <c r="F71" i="5"/>
  <c r="F72" i="5"/>
  <c r="F73" i="5"/>
  <c r="F74" i="5"/>
  <c r="F76" i="5"/>
  <c r="F77" i="5"/>
  <c r="F78" i="5"/>
  <c r="F79" i="5"/>
  <c r="F80" i="5"/>
  <c r="F81" i="5"/>
  <c r="F82" i="5"/>
  <c r="F83" i="5"/>
  <c r="F84" i="5"/>
  <c r="F85" i="5"/>
  <c r="F88" i="5"/>
  <c r="F89" i="5"/>
  <c r="F90" i="5"/>
  <c r="F91" i="5"/>
  <c r="F92" i="5"/>
  <c r="F3" i="5" l="1"/>
  <c r="H3" i="5"/>
  <c r="H2" i="5"/>
  <c r="D2" i="5"/>
  <c r="D3" i="5"/>
  <c r="F2" i="5"/>
  <c r="J2" i="5" l="1"/>
</calcChain>
</file>

<file path=xl/sharedStrings.xml><?xml version="1.0" encoding="utf-8"?>
<sst xmlns="http://schemas.openxmlformats.org/spreadsheetml/2006/main" count="532" uniqueCount="182">
  <si>
    <t>End Product   Code #</t>
  </si>
  <si>
    <t>Description</t>
  </si>
  <si>
    <t>Serving Size (oz.)</t>
  </si>
  <si>
    <t>Meal Pattern                           Contribution Per Serving</t>
  </si>
  <si>
    <t>Finished Case Net Weight</t>
  </si>
  <si>
    <t>Estimated Number of Serving Desired</t>
  </si>
  <si>
    <t>Total Pounds of Diverted Cheese</t>
  </si>
  <si>
    <t>M/MA</t>
  </si>
  <si>
    <t>Oz Eq Grain</t>
  </si>
  <si>
    <t>Red/    Orange     Veg.</t>
  </si>
  <si>
    <t>1 ½</t>
  </si>
  <si>
    <t>1⁄8</t>
  </si>
  <si>
    <t xml:space="preserve">BIG DADDY’S® Original 16” Rolled Edge Cheese Pizza </t>
  </si>
  <si>
    <t xml:space="preserve">BIG DADDY’S® Original 16” Rolled Edge Pork Pepperoni Pizza </t>
  </si>
  <si>
    <t>Schwan's Food Service, Inc.</t>
  </si>
  <si>
    <t>For Additional Information Please Contact:</t>
  </si>
  <si>
    <t>RA ID #:</t>
  </si>
  <si>
    <t>P: 888-494-5045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</si>
  <si>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</si>
  <si>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</si>
  <si>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</si>
  <si>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</si>
  <si>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</si>
  <si>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</si>
  <si>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</si>
  <si>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</si>
  <si>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>Total Pounds of Diverted Flour</t>
  </si>
  <si>
    <t>Total Pounds of Diverted Chicken</t>
  </si>
  <si>
    <t>SCHOOL NAME HERE</t>
  </si>
  <si>
    <t>Servings per Case</t>
  </si>
  <si>
    <t>Total Number of Finished Cases</t>
  </si>
  <si>
    <t>Mozzarella Cheese 110244</t>
  </si>
  <si>
    <t>Unbleached Flour 100418</t>
  </si>
  <si>
    <t>Tomato Paste 100332</t>
  </si>
  <si>
    <t>Total Pounds of Diverted Paste</t>
  </si>
  <si>
    <t>TOTALS:</t>
  </si>
  <si>
    <t>Total Dollars of Diverted Cheese</t>
  </si>
  <si>
    <t>Total Dollars of Diverted Flour</t>
  </si>
  <si>
    <t>Total Dollars of Diverted Paste</t>
  </si>
  <si>
    <t>End Product Code &amp; Description</t>
  </si>
  <si>
    <t>Net Weight Per Case</t>
  </si>
  <si>
    <t>Servings Per Case</t>
  </si>
  <si>
    <t>Net Weight per Serving</t>
  </si>
  <si>
    <t>USDA food Inventory Drawdown per case</t>
  </si>
  <si>
    <t>Value per Pound of USDA food  (contract value)</t>
  </si>
  <si>
    <t>Value of USDA food per 
Case
(F x H)</t>
  </si>
  <si>
    <t>MINH® Sweet &amp; Sour Chicken Stir Fry Kit</t>
  </si>
  <si>
    <t>MINH® General Tso's Chicken Stir Fry Kit</t>
  </si>
  <si>
    <t>MINH® Teriyaki Chicken Stir Fry Kit</t>
  </si>
  <si>
    <t>MINH® Orange Chicken Stir Fry Kit</t>
  </si>
  <si>
    <t>TONY'S® WG  Turkey Sausage Breakfast Pizza 50/50</t>
  </si>
  <si>
    <t>COYOTE GRILL® WG Cheese Quesadilla</t>
  </si>
  <si>
    <t>COYOTE GRILL® WG Chicken &amp; Cheese Quesadilla</t>
  </si>
  <si>
    <t>BEACON STREET CAFÉ™ WG Sausage Egg &amp; Cheese Breakfast Sliders</t>
  </si>
  <si>
    <t>BEACON STREET CAFÉ™ WG Sausage Egg &amp; Cheese Breakfast Sliders -IW</t>
  </si>
  <si>
    <t>BEACON STREET CAFÉ™ WG Southwest Egg &amp; Cheese Breakfast Sliders - IW</t>
  </si>
  <si>
    <t>BEACON STREET CAFÉ™ WG Cheese Stuffed Sandwich - IW</t>
  </si>
  <si>
    <t>BIG DADDY'S® Hand Tossed Style 16" WG Cheese Pizza</t>
  </si>
  <si>
    <t>BIG DADDY'S® Hand Tossed Style 16" WG Pork Pepperoni Pizza</t>
  </si>
  <si>
    <t>BIG DADDY'S® Primo 16" WG Four Cheese Pizza</t>
  </si>
  <si>
    <t>BIG DADDY'S® Primo 16" WG Turkey Pepperoni Pizza</t>
  </si>
  <si>
    <t>BIG DADDY'S® Bold 16" WG Rolled Edge Cheese Pizza</t>
  </si>
  <si>
    <t>BIG DADDY'S® Bold 16" WG Rolled Edge Pork Pepperoni Pizza</t>
  </si>
  <si>
    <t>BIG DADDY'S® Bold 16" WG Pre-Sliced Cheese Pizza - 10 cut</t>
  </si>
  <si>
    <t>BEACON STREET CAFÉ™ WG Pepperoni Pizza Strips</t>
  </si>
  <si>
    <t>BEACON STREET CAFÉ™ WG Turkey Pepperoni Stuffed Sandwich</t>
  </si>
  <si>
    <t>BEACON STREET CAFÉ™ WG Turkey Pepperoni Stuffed Sandwich - IW</t>
  </si>
  <si>
    <t>BEACON STREET CAFÉ™ WG Pepperoni Pizza Strips - IW</t>
  </si>
  <si>
    <t>BIG DADDY'S® Bold 16" WG Pre-Sliced Rolled Edge Pork Pepp Pizza - 10 cut</t>
  </si>
  <si>
    <t>Breakfast</t>
  </si>
  <si>
    <t>sandwiches, Stuffed Sticks &amp; Quesadillas</t>
  </si>
  <si>
    <t>Sheeted Pizza</t>
  </si>
  <si>
    <t>Mozzarella</t>
  </si>
  <si>
    <t xml:space="preserve">For up to Date Nutritional Information please visit: </t>
  </si>
  <si>
    <t>www.schwansfoodservice.com</t>
  </si>
  <si>
    <r>
      <t>**Please return to</t>
    </r>
    <r>
      <rPr>
        <b/>
        <sz val="11"/>
        <color theme="1"/>
        <rFont val="Calibri"/>
        <family val="2"/>
        <scheme val="minor"/>
      </rPr>
      <t>**</t>
    </r>
  </si>
  <si>
    <t>Asian Stir Fry Kits</t>
  </si>
  <si>
    <t>Chicken 100113</t>
  </si>
  <si>
    <t>Total Dollars of Diverted Chicken</t>
  </si>
  <si>
    <t>VILLA PRIMA® 7" Cheese Pizza - with box</t>
  </si>
  <si>
    <t>commodities@schwans.com</t>
  </si>
  <si>
    <t xml:space="preserve">BIG DADDY'S® Primo 16" WG Four Meat Combo </t>
  </si>
  <si>
    <t>BIG DADDY'S® Primo 16" WG Par-Baked Crust Four Cheese Pizza</t>
  </si>
  <si>
    <t>BIG DADDY'S® Primo 16" WG Par-Baked Crust Turkey Pepperoni Pizza</t>
  </si>
  <si>
    <t xml:space="preserve">VILLA PRIMA® 7" Cheese Pizza </t>
  </si>
  <si>
    <t xml:space="preserve">Single Serve Pizza </t>
  </si>
  <si>
    <t>Single Serve Pizza</t>
  </si>
  <si>
    <t>TONY'S® 3.2x5" WG Turkey Sausage Breakfast Pizza - IW</t>
  </si>
  <si>
    <t>LBS</t>
  </si>
  <si>
    <t>$</t>
  </si>
  <si>
    <t>Mozzarella Needs</t>
  </si>
  <si>
    <t>Flour             Needs</t>
  </si>
  <si>
    <t>Tomato             Needs</t>
  </si>
  <si>
    <t>Total Diversion</t>
  </si>
  <si>
    <t>Cheese Pounds per Case</t>
  </si>
  <si>
    <t>Chicken Pounds per Case</t>
  </si>
  <si>
    <t>BIG DADDY'S® Primo 16" WG Four Meat Combo Pre-sliced Pizza</t>
  </si>
  <si>
    <t>BIG DADDY'S® Primo 16" WG Par-Baked Crust Turkey UNCURED Pepperoni Pizza</t>
  </si>
  <si>
    <t>BIG DADDY'S® Primo 16" WG Buffalo Chicken Pizza</t>
  </si>
  <si>
    <t>BIG DADDY'S® Primo 16" WG Cheese Pre-sliced Pizza</t>
  </si>
  <si>
    <t>BIG DADDY'S® Primo 16" WG Buffalo Chicken Pre-Sliced Pizza</t>
  </si>
  <si>
    <t>TONY'S® WG Sausage &amp; Country Gravy Breakfast Pizza</t>
  </si>
  <si>
    <t>TONY'S® WG Bacon Scramble Breakfast Pizza</t>
  </si>
  <si>
    <t>BIG DADDY'S® Harvest 16" WG Rolled Edge Cheese Pizza</t>
  </si>
  <si>
    <t>BIG DADDY'S® Harvest 16" WG  Turkey Pepperoni Pizza</t>
  </si>
  <si>
    <t>BIG DADDY'S® Primo 16" WG Par-Baked Crust Four Cheese Pre-sliced</t>
  </si>
  <si>
    <t>BIG DADDY'S® Primo 16" WG Turkey Pepperoni Pre-sliced Pizza</t>
  </si>
  <si>
    <t>TONY'S® 16" WG Par-baked Cheese Pizza</t>
  </si>
  <si>
    <t>TONY'S® 16" WG Par-baked Turkey Pepperoni Pizza</t>
  </si>
  <si>
    <t>TONY'S® 16" WG Par-baked Cheese Pre-Sliced Pizza 10 CUT</t>
  </si>
  <si>
    <t>TONY'S® 16" WG Par-baked Turkey Pepperoni Pre-Sliced Pizza 10 CUT</t>
  </si>
  <si>
    <t>TONY'S® 3 x 8 WG Cheesy Garlic Flatbread</t>
  </si>
  <si>
    <t>TONY'S® Galaxy 4" WG Round Cheese Pizza</t>
  </si>
  <si>
    <t>TONY'S® Galaxy 4" WG Round Pepperoni Pizza</t>
  </si>
  <si>
    <t>TONY'S® Galaxy 4" WG Round Cheese Pizza - IW</t>
  </si>
  <si>
    <t>TONY'S® Galaxy 4" WG Round Pepperoni Pizza - IW</t>
  </si>
  <si>
    <t>TONY'S® 5" Cheese Pizza</t>
  </si>
  <si>
    <t>TONY'S® 5" Pork Pepperoni Pizza</t>
  </si>
  <si>
    <t>TONY'S® 7" WG Classic Wedge Cheese Pizza 50/50</t>
  </si>
  <si>
    <t>TONY'S® 7" WG Classic Wedge Pepperoni  50/50</t>
  </si>
  <si>
    <t>TONY'S® Signature 7" WG Stuffed Crust Cheese Pizza 50/50</t>
  </si>
  <si>
    <t>TONY'S® Signature 7" WG Stuffed Crust Turkey Pepperoni Pizza 50/50</t>
  </si>
  <si>
    <t>TONY'S® Signature 7" WG Stuffed Crust Cheese Pizza 100% Mozz</t>
  </si>
  <si>
    <t>TONY'S® Signature 7" WG Stuffed Crust Turkey Pepperoni Pizza 100% Mozz</t>
  </si>
  <si>
    <t>TONY'S® 4x6 WG Thick Crust Cheese Pizza 100% Mozz</t>
  </si>
  <si>
    <t>BEACON STREET CAFÉ™ WG Cheese Stuffed Sticks 50/50</t>
  </si>
  <si>
    <t>BEACON STREET CAFÉ™ WG Cheese Stuffed Sticks 100% Mozz</t>
  </si>
  <si>
    <t>TONY'S® French Bread 6" WG Cheese Pizza 50/50</t>
  </si>
  <si>
    <t>TONY'S® French Bread 6" WG Pepperoni Pizza 50/50</t>
  </si>
  <si>
    <t>TONY'S® French Bread 6" WG Multi Cheese Garlic Pizza 50/50</t>
  </si>
  <si>
    <t>TONY'S® French Bread 6" WG Multi Cheese Garlic Pizza - IW 50/50</t>
  </si>
  <si>
    <t>TONY'S® Deep Dish 5" WG LS Turkey Pepperoni Pizza 50/50</t>
  </si>
  <si>
    <t>TONY'S® Deep Dish 5" WG LS Cheese Pizza 50/50</t>
  </si>
  <si>
    <t>TONY'S® Deep Dish 5" WG Cheese Pizza 100% Mozz</t>
  </si>
  <si>
    <t>TONY'S® Deep Dish 5"  WG Pepperoni Pizza 100% Mozz</t>
  </si>
  <si>
    <t>TONY'S® French Bread 6" WG Cheese Pizza 100% Mozz</t>
  </si>
  <si>
    <t>TONY'S® French Bread 6" WG Pepperoni Pizza 100% Mozz</t>
  </si>
  <si>
    <t>TONY'S® Fiestada WG Pizza</t>
  </si>
  <si>
    <t>TONY'S® Smartpizza 4x6 WG Cheese Pizza 50/50</t>
  </si>
  <si>
    <t xml:space="preserve">TONY'S® Smartpizza 4x6 WG Pepperoni Pizza 50/50 </t>
  </si>
  <si>
    <t>TONY'S® Smartpizza 4x6 WG Cheese Pizza 100% Mozz</t>
  </si>
  <si>
    <t>TONY'S® Smartpizza 4x6 WG Pepperoni Pizza 100% Mozz</t>
  </si>
  <si>
    <t>TONY'S® Smartpizza 4x6 Sausage WG Pizza 100% Mozz</t>
  </si>
  <si>
    <t>TONY'S® Smartpizza 7" WG Classic Wedge Cheese Pizza 100% Mozz</t>
  </si>
  <si>
    <t>TONY'S® Smartpizza 7" WG Classic Wedge Pepperoni Pizza 100% Mozz</t>
  </si>
  <si>
    <t>VILLA PRIMA® Scratch Ready 16" Cheese Pizza</t>
  </si>
  <si>
    <t>VILLA PRIMA® 16" WG Pre-Proofed Sheeted Dough</t>
  </si>
  <si>
    <t>Sheeted Dough &amp; Dough Balls</t>
  </si>
  <si>
    <t>VILLA PRIMA® 12x16 WG Pre-Proofed Sheeted Dough</t>
  </si>
  <si>
    <t>VILLA PRIMA® 7" Traditional Pre-Proofed Sheeted Dough</t>
  </si>
  <si>
    <t>VILLA PRIMA® 16" Traditional Pre-Proofed Sheeted Dough</t>
  </si>
  <si>
    <t>VILLA PRIMA® 12x16 Traditional Pre-Proofed Sheeted Dough</t>
  </si>
  <si>
    <t>VILLA PRIMA® 16" Traditional Rolled Edge Pre-Proofed Sheeted Dough</t>
  </si>
  <si>
    <t>VILLA PRIMA® 16" WG Rolled Edge Pre-Proofed Sheeted Dough</t>
  </si>
  <si>
    <t>VILLA PRIMA® 6" WG Pre-Proofed Sheeted Dough</t>
  </si>
  <si>
    <t>VILLA PRIMA® 26 oz Dough Ball</t>
  </si>
  <si>
    <t>VILLA PRIMA® 8 oz Neapolitan Dough Puck</t>
  </si>
  <si>
    <t>TONY'S® 4x6 WG Thick Crust Pepperoni Pizza 100% Mozz</t>
  </si>
  <si>
    <t>TONY'S® 4x6 WG Thick Crust Sausage Pizza 100% Mozz</t>
  </si>
  <si>
    <t>16" Rising Crust Round Pizza - Multi Serve</t>
  </si>
  <si>
    <t xml:space="preserve">16" Par-Baked Round Pizza - Multi Serve </t>
  </si>
  <si>
    <t xml:space="preserve">BIG DADDY’S® Scratch Ready 16” WG Cheese Pizza </t>
  </si>
  <si>
    <t>TONY'S® French Bread 6" WG Multi Cheese Garlic Pizza 100% Mozz</t>
  </si>
  <si>
    <t>VILLA PRIMA® 16" Rolled Edge Four Cheese Pizza</t>
  </si>
  <si>
    <t>TONY'S® Deep Dish 5" WG UNCURED Pepperoni Pizza 100% Mozz- IW</t>
  </si>
  <si>
    <t>TONY'S® Deep Dish 5" WG Cheese Pizza 100% Mozz- IW</t>
  </si>
  <si>
    <t>VILLA PRIMA® 16" Rolled Edge Pepperoni Pizza</t>
  </si>
  <si>
    <t>Planned Diversion Needs</t>
  </si>
  <si>
    <t>SKU</t>
  </si>
  <si>
    <t>Point Value</t>
  </si>
  <si>
    <t>Kitchen Circle Points</t>
  </si>
  <si>
    <r>
      <t xml:space="preserve">Check your current balance and see the rewards you can redeem your </t>
    </r>
    <r>
      <rPr>
        <b/>
        <u/>
        <sz val="10"/>
        <color indexed="12"/>
        <rFont val="Arial"/>
        <family val="2"/>
      </rPr>
      <t>Kitchen Circle</t>
    </r>
    <r>
      <rPr>
        <b/>
        <u/>
        <vertAlign val="superscript"/>
        <sz val="10"/>
        <color indexed="12"/>
        <rFont val="Arial"/>
        <family val="2"/>
      </rPr>
      <t xml:space="preserve">TM </t>
    </r>
    <r>
      <rPr>
        <u/>
        <sz val="10"/>
        <color indexed="12"/>
        <rFont val="Arial"/>
        <family val="2"/>
      </rPr>
      <t xml:space="preserve">points for. </t>
    </r>
  </si>
  <si>
    <r>
      <t>Total Kitchen Circle</t>
    </r>
    <r>
      <rPr>
        <b/>
        <vertAlign val="superscript"/>
        <sz val="16"/>
        <color rgb="FFFF0000"/>
        <rFont val="Arial"/>
        <family val="2"/>
      </rPr>
      <t>TM</t>
    </r>
    <r>
      <rPr>
        <b/>
        <sz val="16"/>
        <color rgb="FFFF0000"/>
        <rFont val="Arial"/>
        <family val="2"/>
      </rPr>
      <t xml:space="preserve"> Points</t>
    </r>
  </si>
  <si>
    <t xml:space="preserve">Schwan's Commodity Planner SY 2020-2021           </t>
  </si>
  <si>
    <t>$1.6629/lb.</t>
  </si>
  <si>
    <t>$0.5006/lb.</t>
  </si>
  <si>
    <t>1.6629/lb.</t>
  </si>
  <si>
    <t>0.1914/lb</t>
  </si>
  <si>
    <t>0.4686/lb</t>
  </si>
  <si>
    <t>Tony's 3.2x5" WG Turkey Sausage Breakfast Square 100% Mozz- IW</t>
  </si>
  <si>
    <t>BIG DADDY'S® Primo 16" WG Cheeseburger Pizza</t>
  </si>
  <si>
    <t>Individually Wrapped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</si>
</sst>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u/>
      <sz val="10"/>
      <color indexed="12"/>
      <name val="Arial"/>
      <family val="2"/>
    </font>
    <font>
      <b/>
      <i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stellar"/>
      <family val="1"/>
    </font>
    <font>
      <u/>
      <sz val="14"/>
      <color indexed="12"/>
      <name val="Arial"/>
      <family val="2"/>
    </font>
    <font>
      <u/>
      <sz val="16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6"/>
      <color rgb="FFFF0000"/>
      <name val="Arial"/>
      <family val="2"/>
    </font>
    <font>
      <b/>
      <u/>
      <sz val="10"/>
      <color indexed="12"/>
      <name val="Arial"/>
      <family val="2"/>
    </font>
    <font>
      <b/>
      <u/>
      <vertAlign val="superscript"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" fillId="0" borderId="0"/>
  </cellStyleXfs>
  <cellXfs count="229">
    <xf numFmtId="0" fontId="0" fillId="0" borderId="0" xfId="0"/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40" fontId="17" fillId="2" borderId="0" xfId="3" applyNumberFormat="1" applyFont="1" applyFill="1" applyBorder="1" applyAlignment="1" applyProtection="1">
      <alignment horizontal="left"/>
      <protection locked="0"/>
    </xf>
    <xf numFmtId="0" fontId="23" fillId="2" borderId="0" xfId="3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8" fontId="0" fillId="0" borderId="0" xfId="0" applyNumberFormat="1"/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3" fontId="10" fillId="3" borderId="38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locked="0"/>
    </xf>
    <xf numFmtId="3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10" fillId="3" borderId="46" xfId="0" applyNumberFormat="1" applyFont="1" applyFill="1" applyBorder="1" applyAlignment="1" applyProtection="1">
      <alignment horizontal="center" vertical="center"/>
      <protection locked="0"/>
    </xf>
    <xf numFmtId="3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0" xfId="2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31" xfId="2" applyFont="1" applyFill="1" applyBorder="1" applyAlignment="1" applyProtection="1">
      <alignment horizontal="center"/>
      <protection locked="0"/>
    </xf>
    <xf numFmtId="0" fontId="20" fillId="3" borderId="31" xfId="2" applyFont="1" applyFill="1" applyBorder="1" applyAlignment="1" applyProtection="1">
      <alignment horizontal="center"/>
      <protection locked="0"/>
    </xf>
    <xf numFmtId="2" fontId="20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44" fontId="20" fillId="0" borderId="0" xfId="4" applyFont="1" applyFill="1" applyBorder="1" applyAlignment="1" applyProtection="1">
      <alignment horizontal="center"/>
      <protection locked="0"/>
    </xf>
    <xf numFmtId="0" fontId="11" fillId="0" borderId="20" xfId="2" applyFont="1" applyFill="1" applyBorder="1" applyAlignment="1" applyProtection="1">
      <alignment horizontal="center" vertical="center" wrapText="1"/>
      <protection locked="0"/>
    </xf>
    <xf numFmtId="164" fontId="11" fillId="0" borderId="21" xfId="4" applyNumberFormat="1" applyFont="1" applyFill="1" applyBorder="1" applyAlignment="1" applyProtection="1">
      <alignment horizontal="center" vertical="center" wrapText="1"/>
      <protection locked="0"/>
    </xf>
    <xf numFmtId="12" fontId="12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2" applyFont="1" applyFill="1" applyBorder="1" applyAlignment="1" applyProtection="1">
      <alignment horizontal="center" vertical="center" wrapText="1"/>
      <protection locked="0"/>
    </xf>
    <xf numFmtId="0" fontId="12" fillId="0" borderId="27" xfId="2" applyFont="1" applyFill="1" applyBorder="1" applyAlignment="1" applyProtection="1">
      <alignment horizontal="center" vertical="center" wrapText="1"/>
      <protection locked="0"/>
    </xf>
    <xf numFmtId="0" fontId="17" fillId="2" borderId="1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31" xfId="0" applyBorder="1" applyProtection="1">
      <protection locked="0"/>
    </xf>
    <xf numFmtId="0" fontId="15" fillId="0" borderId="0" xfId="3" applyBorder="1" applyAlignment="1" applyProtection="1"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165" fontId="10" fillId="0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39" xfId="4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7" fillId="2" borderId="20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2" fillId="2" borderId="20" xfId="2" applyFont="1" applyFill="1" applyBorder="1" applyAlignment="1" applyProtection="1">
      <alignment horizontal="center" vertical="center" wrapText="1"/>
      <protection locked="0"/>
    </xf>
    <xf numFmtId="165" fontId="17" fillId="2" borderId="6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1" applyNumberFormat="1" applyFont="1" applyFill="1" applyBorder="1" applyAlignment="1" applyProtection="1">
      <alignment horizontal="center" vertical="center"/>
      <protection locked="0"/>
    </xf>
    <xf numFmtId="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7" xfId="4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9" xfId="1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4" xfId="4" applyFont="1" applyFill="1" applyBorder="1" applyAlignment="1" applyProtection="1">
      <alignment horizontal="center" vertical="center" wrapText="1"/>
      <protection locked="0"/>
    </xf>
    <xf numFmtId="165" fontId="10" fillId="0" borderId="46" xfId="1" applyNumberFormat="1" applyFont="1" applyFill="1" applyBorder="1" applyAlignment="1" applyProtection="1">
      <alignment horizontal="center" vertical="center"/>
      <protection locked="0"/>
    </xf>
    <xf numFmtId="2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7" xfId="4" applyFont="1" applyFill="1" applyBorder="1" applyAlignment="1" applyProtection="1">
      <alignment horizontal="center" vertical="center" wrapText="1"/>
      <protection locked="0"/>
    </xf>
    <xf numFmtId="0" fontId="17" fillId="2" borderId="41" xfId="2" applyFont="1" applyFill="1" applyBorder="1" applyAlignment="1" applyProtection="1">
      <alignment horizontal="center" vertical="center" wrapText="1"/>
      <protection locked="0"/>
    </xf>
    <xf numFmtId="0" fontId="12" fillId="2" borderId="33" xfId="2" applyFont="1" applyFill="1" applyBorder="1" applyAlignment="1" applyProtection="1">
      <alignment horizontal="center" vertical="center" wrapText="1"/>
      <protection locked="0"/>
    </xf>
    <xf numFmtId="165" fontId="17" fillId="2" borderId="41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41" xfId="2" applyNumberFormat="1" applyFont="1" applyFill="1" applyBorder="1" applyAlignment="1" applyProtection="1">
      <alignment horizontal="center" vertical="center" wrapText="1"/>
      <protection locked="0"/>
    </xf>
    <xf numFmtId="165" fontId="17" fillId="2" borderId="2" xfId="2" applyNumberFormat="1" applyFont="1" applyFill="1" applyBorder="1" applyAlignment="1" applyProtection="1">
      <alignment horizontal="center" vertical="center" wrapText="1"/>
      <protection locked="0"/>
    </xf>
    <xf numFmtId="2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44" fontId="12" fillId="2" borderId="3" xfId="4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Protection="1">
      <protection locked="0"/>
    </xf>
    <xf numFmtId="0" fontId="15" fillId="0" borderId="41" xfId="3" applyBorder="1" applyAlignment="1" applyProtection="1"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2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22" xfId="4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12" fontId="0" fillId="2" borderId="0" xfId="0" applyNumberFormat="1" applyFill="1" applyBorder="1" applyAlignment="1" applyProtection="1">
      <alignment horizontal="center" vertical="center"/>
      <protection locked="0"/>
    </xf>
    <xf numFmtId="165" fontId="25" fillId="2" borderId="0" xfId="1" applyNumberFormat="1" applyFont="1" applyFill="1" applyBorder="1" applyAlignment="1" applyProtection="1">
      <alignment horizontal="center" vertical="center"/>
      <protection locked="0"/>
    </xf>
    <xf numFmtId="2" fontId="25" fillId="2" borderId="0" xfId="0" applyNumberFormat="1" applyFont="1" applyFill="1" applyBorder="1" applyAlignment="1" applyProtection="1">
      <alignment horizontal="center" vertical="center"/>
      <protection locked="0"/>
    </xf>
    <xf numFmtId="44" fontId="25" fillId="2" borderId="0" xfId="4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3" fillId="2" borderId="0" xfId="3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2" fontId="0" fillId="2" borderId="0" xfId="0" applyNumberFormat="1" applyFill="1" applyAlignment="1" applyProtection="1">
      <alignment horizontal="center" vertical="center"/>
      <protection locked="0"/>
    </xf>
    <xf numFmtId="12" fontId="0" fillId="2" borderId="0" xfId="0" applyNumberFormat="1" applyFill="1" applyAlignment="1" applyProtection="1">
      <alignment horizontal="center"/>
      <protection locked="0"/>
    </xf>
    <xf numFmtId="12" fontId="17" fillId="2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40" fontId="16" fillId="2" borderId="0" xfId="3" applyNumberFormat="1" applyFont="1" applyFill="1" applyBorder="1" applyAlignment="1" applyProtection="1">
      <alignment horizontal="left"/>
      <protection locked="0"/>
    </xf>
    <xf numFmtId="40" fontId="14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protection locked="0"/>
    </xf>
    <xf numFmtId="3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4" fontId="11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2" applyFont="1" applyFill="1" applyBorder="1" applyAlignment="1" applyProtection="1">
      <alignment horizontal="center" vertical="center" wrapText="1"/>
      <protection locked="0"/>
    </xf>
    <xf numFmtId="0" fontId="11" fillId="0" borderId="13" xfId="2" applyFont="1" applyFill="1" applyBorder="1" applyAlignment="1" applyProtection="1">
      <alignment horizontal="center" vertical="center" wrapText="1"/>
      <protection locked="0"/>
    </xf>
    <xf numFmtId="0" fontId="12" fillId="0" borderId="23" xfId="2" applyFont="1" applyFill="1" applyBorder="1" applyAlignment="1" applyProtection="1">
      <alignment horizontal="center" vertical="center" wrapText="1"/>
      <protection locked="0"/>
    </xf>
    <xf numFmtId="44" fontId="8" fillId="0" borderId="10" xfId="4" applyFont="1" applyFill="1" applyBorder="1" applyAlignment="1" applyProtection="1">
      <alignment horizontal="center" vertical="center" wrapText="1"/>
      <protection locked="0"/>
    </xf>
    <xf numFmtId="2" fontId="8" fillId="0" borderId="10" xfId="2" applyNumberFormat="1" applyFont="1" applyFill="1" applyBorder="1" applyAlignment="1" applyProtection="1">
      <alignment horizontal="center" vertical="center"/>
      <protection locked="0"/>
    </xf>
    <xf numFmtId="44" fontId="8" fillId="0" borderId="10" xfId="4" applyFont="1" applyFill="1" applyBorder="1" applyAlignment="1" applyProtection="1">
      <alignment horizontal="center" vertical="center"/>
      <protection locked="0"/>
    </xf>
    <xf numFmtId="2" fontId="8" fillId="0" borderId="10" xfId="1" applyNumberFormat="1" applyFont="1" applyFill="1" applyBorder="1" applyAlignment="1" applyProtection="1">
      <alignment horizontal="center" vertical="center"/>
      <protection locked="0"/>
    </xf>
    <xf numFmtId="44" fontId="8" fillId="0" borderId="39" xfId="4" applyFont="1" applyFill="1" applyBorder="1" applyAlignment="1" applyProtection="1">
      <alignment horizontal="center" vertical="center"/>
      <protection locked="0"/>
    </xf>
    <xf numFmtId="44" fontId="12" fillId="2" borderId="2" xfId="4" applyFont="1" applyFill="1" applyBorder="1" applyAlignment="1" applyProtection="1">
      <alignment horizontal="center" vertical="center" wrapText="1"/>
      <protection locked="0"/>
    </xf>
    <xf numFmtId="44" fontId="8" fillId="0" borderId="5" xfId="4" applyFont="1" applyFill="1" applyBorder="1" applyAlignment="1" applyProtection="1">
      <alignment horizontal="center" vertical="center" wrapText="1"/>
      <protection locked="0"/>
    </xf>
    <xf numFmtId="2" fontId="8" fillId="0" borderId="5" xfId="2" applyNumberFormat="1" applyFont="1" applyFill="1" applyBorder="1" applyAlignment="1" applyProtection="1">
      <alignment horizontal="center" vertical="center"/>
      <protection locked="0"/>
    </xf>
    <xf numFmtId="44" fontId="8" fillId="0" borderId="5" xfId="4" applyFont="1" applyFill="1" applyBorder="1" applyAlignment="1" applyProtection="1">
      <alignment horizontal="center" vertical="center"/>
      <protection locked="0"/>
    </xf>
    <xf numFmtId="2" fontId="8" fillId="0" borderId="5" xfId="1" applyNumberFormat="1" applyFont="1" applyFill="1" applyBorder="1" applyAlignment="1" applyProtection="1">
      <alignment horizontal="center" vertical="center"/>
      <protection locked="0"/>
    </xf>
    <xf numFmtId="44" fontId="8" fillId="0" borderId="7" xfId="4" applyFont="1" applyFill="1" applyBorder="1" applyAlignment="1" applyProtection="1">
      <alignment horizontal="center" vertical="center"/>
      <protection locked="0"/>
    </xf>
    <xf numFmtId="44" fontId="8" fillId="0" borderId="8" xfId="4" applyFont="1" applyFill="1" applyBorder="1" applyAlignment="1" applyProtection="1">
      <alignment horizontal="center" vertical="center" wrapText="1"/>
      <protection locked="0"/>
    </xf>
    <xf numFmtId="2" fontId="8" fillId="0" borderId="8" xfId="2" applyNumberFormat="1" applyFont="1" applyFill="1" applyBorder="1" applyAlignment="1" applyProtection="1">
      <alignment horizontal="center" vertical="center"/>
      <protection locked="0"/>
    </xf>
    <xf numFmtId="44" fontId="8" fillId="0" borderId="8" xfId="4" applyFont="1" applyFill="1" applyBorder="1" applyAlignment="1" applyProtection="1">
      <alignment horizontal="center" vertical="center"/>
      <protection locked="0"/>
    </xf>
    <xf numFmtId="2" fontId="8" fillId="0" borderId="8" xfId="1" applyNumberFormat="1" applyFont="1" applyFill="1" applyBorder="1" applyAlignment="1" applyProtection="1">
      <alignment horizontal="center" vertical="center"/>
      <protection locked="0"/>
    </xf>
    <xf numFmtId="44" fontId="8" fillId="0" borderId="22" xfId="4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44" fontId="25" fillId="2" borderId="0" xfId="4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0" fontId="7" fillId="2" borderId="0" xfId="0" applyFont="1" applyFill="1" applyAlignment="1" applyProtection="1"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15" fillId="0" borderId="40" xfId="3" applyBorder="1" applyAlignment="1" applyProtection="1"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32" xfId="3" applyBorder="1" applyAlignment="1" applyProtection="1"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34" xfId="3" applyBorder="1" applyAlignment="1" applyProtection="1"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43" fontId="8" fillId="0" borderId="10" xfId="1" applyFont="1" applyFill="1" applyBorder="1" applyAlignment="1" applyProtection="1">
      <alignment horizontal="center" vertical="center"/>
      <protection locked="0"/>
    </xf>
    <xf numFmtId="43" fontId="8" fillId="0" borderId="5" xfId="1" applyFont="1" applyFill="1" applyBorder="1" applyAlignment="1" applyProtection="1">
      <alignment horizontal="center" vertical="center"/>
      <protection locked="0"/>
    </xf>
    <xf numFmtId="43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3" fontId="10" fillId="3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65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5" fillId="0" borderId="6" xfId="3" applyBorder="1" applyAlignment="1" applyProtection="1">
      <protection locked="0"/>
    </xf>
    <xf numFmtId="44" fontId="0" fillId="0" borderId="0" xfId="4" applyFont="1"/>
    <xf numFmtId="0" fontId="15" fillId="0" borderId="0" xfId="3" applyBorder="1" applyAlignment="1" applyProtection="1"/>
    <xf numFmtId="0" fontId="20" fillId="0" borderId="0" xfId="2" applyFont="1" applyFill="1" applyBorder="1" applyAlignment="1" applyProtection="1">
      <alignment horizontal="center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165" fontId="8" fillId="0" borderId="39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1" applyNumberFormat="1" applyFont="1" applyFill="1" applyBorder="1" applyAlignment="1" applyProtection="1">
      <alignment horizontal="center" vertical="center"/>
      <protection locked="0"/>
    </xf>
    <xf numFmtId="0" fontId="15" fillId="0" borderId="0" xfId="3" applyAlignment="1" applyProtection="1">
      <protection locked="0"/>
    </xf>
    <xf numFmtId="0" fontId="15" fillId="0" borderId="0" xfId="3" applyAlignment="1" applyProtection="1"/>
    <xf numFmtId="44" fontId="20" fillId="0" borderId="0" xfId="4" applyFont="1" applyFill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Fill="1"/>
    <xf numFmtId="0" fontId="8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8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Border="1" applyAlignment="1" applyProtection="1">
      <protection locked="0"/>
    </xf>
    <xf numFmtId="164" fontId="8" fillId="0" borderId="0" xfId="4" applyNumberFormat="1" applyFont="1" applyBorder="1" applyAlignment="1" applyProtection="1">
      <alignment horizontal="center"/>
      <protection locked="0"/>
    </xf>
    <xf numFmtId="44" fontId="0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  <protection locked="0"/>
    </xf>
    <xf numFmtId="43" fontId="8" fillId="0" borderId="10" xfId="1" applyFont="1" applyFill="1" applyBorder="1" applyAlignment="1" applyProtection="1">
      <alignment horizontal="center" vertical="center"/>
    </xf>
    <xf numFmtId="0" fontId="17" fillId="2" borderId="2" xfId="2" applyFont="1" applyFill="1" applyBorder="1" applyAlignment="1" applyProtection="1">
      <alignment horizontal="center" vertical="center" wrapText="1"/>
    </xf>
    <xf numFmtId="43" fontId="8" fillId="0" borderId="5" xfId="1" applyFont="1" applyFill="1" applyBorder="1" applyAlignment="1" applyProtection="1">
      <alignment horizontal="center" vertical="center"/>
    </xf>
    <xf numFmtId="43" fontId="8" fillId="0" borderId="8" xfId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 applyProtection="1">
      <alignment horizontal="center" vertical="center"/>
      <protection locked="0"/>
    </xf>
    <xf numFmtId="12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6" fillId="0" borderId="31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right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20" fillId="3" borderId="37" xfId="2" applyFont="1" applyFill="1" applyBorder="1" applyAlignment="1" applyProtection="1">
      <alignment horizontal="center" wrapText="1"/>
      <protection locked="0"/>
    </xf>
    <xf numFmtId="0" fontId="20" fillId="3" borderId="49" xfId="2" applyFont="1" applyFill="1" applyBorder="1" applyAlignment="1" applyProtection="1">
      <alignment horizontal="center" wrapText="1"/>
      <protection locked="0"/>
    </xf>
    <xf numFmtId="0" fontId="20" fillId="3" borderId="48" xfId="2" applyFont="1" applyFill="1" applyBorder="1" applyAlignment="1" applyProtection="1">
      <alignment horizontal="center" wrapText="1"/>
      <protection locked="0"/>
    </xf>
    <xf numFmtId="43" fontId="20" fillId="0" borderId="37" xfId="1" applyFont="1" applyFill="1" applyBorder="1" applyAlignment="1" applyProtection="1">
      <alignment horizontal="center"/>
    </xf>
    <xf numFmtId="43" fontId="20" fillId="0" borderId="49" xfId="1" applyFont="1" applyFill="1" applyBorder="1" applyAlignment="1" applyProtection="1">
      <alignment horizontal="center"/>
    </xf>
    <xf numFmtId="43" fontId="20" fillId="0" borderId="48" xfId="1" applyFont="1" applyFill="1" applyBorder="1" applyAlignment="1" applyProtection="1">
      <alignment horizontal="center"/>
    </xf>
    <xf numFmtId="44" fontId="20" fillId="0" borderId="37" xfId="4" applyFont="1" applyFill="1" applyBorder="1" applyAlignment="1" applyProtection="1">
      <alignment horizontal="center"/>
    </xf>
    <xf numFmtId="44" fontId="20" fillId="0" borderId="49" xfId="4" applyFont="1" applyFill="1" applyBorder="1" applyAlignment="1" applyProtection="1">
      <alignment horizontal="center"/>
    </xf>
    <xf numFmtId="44" fontId="20" fillId="0" borderId="48" xfId="4" applyFont="1" applyFill="1" applyBorder="1" applyAlignment="1" applyProtection="1">
      <alignment horizontal="center"/>
    </xf>
    <xf numFmtId="165" fontId="20" fillId="0" borderId="9" xfId="1" applyNumberFormat="1" applyFont="1" applyFill="1" applyBorder="1" applyAlignment="1" applyProtection="1">
      <alignment horizontal="center"/>
    </xf>
    <xf numFmtId="0" fontId="20" fillId="3" borderId="9" xfId="2" applyFont="1" applyFill="1" applyBorder="1" applyAlignment="1" applyProtection="1">
      <alignment horizontal="center" wrapText="1"/>
      <protection locked="0"/>
    </xf>
    <xf numFmtId="0" fontId="17" fillId="0" borderId="9" xfId="0" applyNumberFormat="1" applyFont="1" applyFill="1" applyBorder="1" applyAlignment="1" applyProtection="1">
      <alignment horizontal="left"/>
      <protection locked="0"/>
    </xf>
    <xf numFmtId="0" fontId="24" fillId="2" borderId="11" xfId="3" applyFont="1" applyFill="1" applyBorder="1" applyAlignment="1" applyProtection="1">
      <alignment horizontal="left"/>
      <protection locked="0"/>
    </xf>
    <xf numFmtId="0" fontId="24" fillId="2" borderId="0" xfId="3" applyFont="1" applyFill="1" applyBorder="1" applyAlignment="1" applyProtection="1">
      <alignment horizontal="left"/>
      <protection locked="0"/>
    </xf>
    <xf numFmtId="0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4" xfId="2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Fill="1" applyBorder="1" applyAlignment="1" applyProtection="1">
      <alignment horizontal="center" vertical="center" wrapText="1"/>
      <protection locked="0"/>
    </xf>
    <xf numFmtId="0" fontId="12" fillId="3" borderId="4" xfId="2" applyFont="1" applyFill="1" applyBorder="1" applyAlignment="1" applyProtection="1">
      <alignment horizontal="center" vertical="center" wrapText="1"/>
      <protection locked="0"/>
    </xf>
    <xf numFmtId="0" fontId="12" fillId="3" borderId="28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Fill="1" applyBorder="1" applyAlignment="1" applyProtection="1">
      <alignment horizontal="center" vertical="center" wrapText="1"/>
      <protection locked="0"/>
    </xf>
    <xf numFmtId="0" fontId="17" fillId="0" borderId="23" xfId="2" applyFont="1" applyFill="1" applyBorder="1" applyAlignment="1" applyProtection="1">
      <alignment horizontal="center" vertical="center" wrapText="1"/>
      <protection locked="0"/>
    </xf>
    <xf numFmtId="0" fontId="17" fillId="0" borderId="17" xfId="2" applyFont="1" applyFill="1" applyBorder="1" applyAlignment="1" applyProtection="1">
      <alignment horizontal="center" vertical="center" wrapText="1"/>
      <protection locked="0"/>
    </xf>
    <xf numFmtId="0" fontId="17" fillId="0" borderId="24" xfId="2" applyFont="1" applyFill="1" applyBorder="1" applyAlignment="1" applyProtection="1">
      <alignment horizontal="center" vertical="center" wrapText="1"/>
      <protection locked="0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22" fillId="2" borderId="2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28" xfId="2" applyFont="1" applyFill="1" applyBorder="1" applyAlignment="1" applyProtection="1">
      <alignment horizontal="center" vertical="center" wrapText="1"/>
      <protection locked="0"/>
    </xf>
    <xf numFmtId="0" fontId="11" fillId="0" borderId="14" xfId="2" applyFont="1" applyFill="1" applyBorder="1" applyAlignment="1" applyProtection="1">
      <alignment horizontal="center" vertical="center" wrapText="1"/>
      <protection locked="0"/>
    </xf>
    <xf numFmtId="0" fontId="11" fillId="0" borderId="35" xfId="2" applyFont="1" applyFill="1" applyBorder="1" applyAlignment="1" applyProtection="1">
      <alignment horizontal="center" vertical="center" wrapText="1"/>
      <protection locked="0"/>
    </xf>
    <xf numFmtId="12" fontId="1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3" xfId="2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0" fontId="11" fillId="0" borderId="30" xfId="2" applyFont="1" applyFill="1" applyBorder="1" applyAlignment="1" applyProtection="1">
      <alignment horizontal="center" vertical="center" wrapText="1"/>
      <protection locked="0"/>
    </xf>
    <xf numFmtId="0" fontId="10" fillId="0" borderId="15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20" fillId="3" borderId="5" xfId="2" applyFont="1" applyFill="1" applyBorder="1" applyAlignment="1" applyProtection="1">
      <alignment horizontal="center" wrapText="1"/>
      <protection locked="0"/>
    </xf>
    <xf numFmtId="43" fontId="20" fillId="0" borderId="9" xfId="1" applyFont="1" applyFill="1" applyBorder="1" applyAlignment="1" applyProtection="1">
      <alignment horizontal="center"/>
    </xf>
    <xf numFmtId="44" fontId="20" fillId="0" borderId="46" xfId="4" applyFont="1" applyFill="1" applyBorder="1" applyAlignment="1" applyProtection="1">
      <alignment horizontal="center"/>
    </xf>
    <xf numFmtId="0" fontId="20" fillId="3" borderId="7" xfId="2" applyFont="1" applyFill="1" applyBorder="1" applyAlignment="1" applyProtection="1">
      <alignment horizontal="center" wrapText="1"/>
      <protection locked="0"/>
    </xf>
    <xf numFmtId="44" fontId="20" fillId="0" borderId="9" xfId="4" applyFont="1" applyFill="1" applyBorder="1" applyAlignment="1" applyProtection="1">
      <alignment horizontal="center" vertical="center"/>
    </xf>
    <xf numFmtId="44" fontId="20" fillId="0" borderId="44" xfId="4" applyFont="1" applyFill="1" applyBorder="1" applyAlignment="1" applyProtection="1">
      <alignment horizontal="center" vertical="center"/>
    </xf>
    <xf numFmtId="44" fontId="20" fillId="0" borderId="46" xfId="4" applyFont="1" applyFill="1" applyBorder="1" applyAlignment="1" applyProtection="1">
      <alignment horizontal="center" vertical="center"/>
    </xf>
    <xf numFmtId="44" fontId="20" fillId="0" borderId="47" xfId="4" applyFont="1" applyFill="1" applyBorder="1" applyAlignment="1" applyProtection="1">
      <alignment horizontal="center" vertical="center"/>
    </xf>
    <xf numFmtId="0" fontId="20" fillId="3" borderId="4" xfId="2" applyFont="1" applyFill="1" applyBorder="1" applyAlignment="1" applyProtection="1">
      <alignment horizontal="center" wrapText="1"/>
      <protection locked="0"/>
    </xf>
    <xf numFmtId="43" fontId="20" fillId="0" borderId="43" xfId="1" applyFont="1" applyFill="1" applyBorder="1" applyAlignment="1" applyProtection="1">
      <alignment horizontal="center"/>
    </xf>
    <xf numFmtId="44" fontId="20" fillId="0" borderId="45" xfId="4" applyFont="1" applyFill="1" applyBorder="1" applyAlignment="1" applyProtection="1">
      <alignment horizontal="center"/>
    </xf>
  </cellXfs>
  <cellStyles count="6">
    <cellStyle name="Comma" xfId="1" builtinId="3"/>
    <cellStyle name="Currency" xfId="4" builtinId="4"/>
    <cellStyle name="Hyperlink" xfId="3" builtinId="8"/>
    <cellStyle name="Normal" xfId="0" builtinId="0"/>
    <cellStyle name="Normal 2" xfId="2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chwanskitchencircle.com/premiums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schwanskitchencircle.com/premiums/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schwanskitchencircle.com/premiums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2" name="Picture 34" descr="j010518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4778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131445</xdr:colOff>
      <xdr:row>5</xdr:row>
      <xdr:rowOff>24765</xdr:rowOff>
    </xdr:from>
    <xdr:to>
      <xdr:col>7</xdr:col>
      <xdr:colOff>482791</xdr:colOff>
      <xdr:row>6</xdr:row>
      <xdr:rowOff>28</xdr:rowOff>
    </xdr:to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9177736" y="579674"/>
          <a:ext cx="280063" cy="3513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6" name="Picture 34" descr="j010518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443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10" name="Picture 34" descr="j01051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683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12" name="Picture 34" descr="j010518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73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49</xdr:row>
      <xdr:rowOff>323850</xdr:rowOff>
    </xdr:from>
    <xdr:to>
      <xdr:col>0</xdr:col>
      <xdr:colOff>4962525</xdr:colOff>
      <xdr:row>50</xdr:row>
      <xdr:rowOff>0</xdr:rowOff>
    </xdr:to>
    <xdr:pic>
      <xdr:nvPicPr>
        <xdr:cNvPr id="13" name="Picture 34" descr="j01051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9211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49</xdr:row>
      <xdr:rowOff>323850</xdr:rowOff>
    </xdr:from>
    <xdr:to>
      <xdr:col>0</xdr:col>
      <xdr:colOff>4962525</xdr:colOff>
      <xdr:row>50</xdr:row>
      <xdr:rowOff>0</xdr:rowOff>
    </xdr:to>
    <xdr:pic>
      <xdr:nvPicPr>
        <xdr:cNvPr id="14" name="Picture 34" descr="j010518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9211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552017</xdr:colOff>
      <xdr:row>2</xdr:row>
      <xdr:rowOff>151534</xdr:rowOff>
    </xdr:to>
    <xdr:pic>
      <xdr:nvPicPr>
        <xdr:cNvPr id="15" name="Picture 14" descr="Schwan's Food Service, Inc.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153" cy="10282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21648</xdr:colOff>
      <xdr:row>0</xdr:row>
      <xdr:rowOff>0</xdr:rowOff>
    </xdr:from>
    <xdr:to>
      <xdr:col>11</xdr:col>
      <xdr:colOff>868314</xdr:colOff>
      <xdr:row>2</xdr:row>
      <xdr:rowOff>9870</xdr:rowOff>
    </xdr:to>
    <xdr:pic>
      <xdr:nvPicPr>
        <xdr:cNvPr id="11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EE8797-319D-4170-8E4E-F6C4CD5F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97529" y="0"/>
          <a:ext cx="846666" cy="886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131445</xdr:colOff>
      <xdr:row>4</xdr:row>
      <xdr:rowOff>24765</xdr:rowOff>
    </xdr:from>
    <xdr:to>
      <xdr:col>7</xdr:col>
      <xdr:colOff>482791</xdr:colOff>
      <xdr:row>5</xdr:row>
      <xdr:rowOff>28</xdr:rowOff>
    </xdr:to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8149036" y="579674"/>
          <a:ext cx="280063" cy="3513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433917</xdr:colOff>
      <xdr:row>2</xdr:row>
      <xdr:rowOff>0</xdr:rowOff>
    </xdr:to>
    <xdr:pic>
      <xdr:nvPicPr>
        <xdr:cNvPr id="6" name="Picture 5" descr="Schwan's Food Service, Inc.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878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539749</xdr:colOff>
      <xdr:row>2</xdr:row>
      <xdr:rowOff>148166</xdr:rowOff>
    </xdr:to>
    <xdr:pic>
      <xdr:nvPicPr>
        <xdr:cNvPr id="4" name="Picture 3" descr="Schwan's Food Service, Inc.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3582" cy="1026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10584</xdr:colOff>
      <xdr:row>0</xdr:row>
      <xdr:rowOff>0</xdr:rowOff>
    </xdr:from>
    <xdr:to>
      <xdr:col>12</xdr:col>
      <xdr:colOff>179916</xdr:colOff>
      <xdr:row>2</xdr:row>
      <xdr:rowOff>8186</xdr:rowOff>
    </xdr:to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862796-4859-4352-8F82-4D23A15F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44667" y="0"/>
          <a:ext cx="846666" cy="886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2" name="Picture 34" descr="j01051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23326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91</xdr:row>
      <xdr:rowOff>323850</xdr:rowOff>
    </xdr:from>
    <xdr:to>
      <xdr:col>0</xdr:col>
      <xdr:colOff>4962525</xdr:colOff>
      <xdr:row>92</xdr:row>
      <xdr:rowOff>0</xdr:rowOff>
    </xdr:to>
    <xdr:pic>
      <xdr:nvPicPr>
        <xdr:cNvPr id="3" name="Picture 34" descr="j010518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240030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131445</xdr:colOff>
      <xdr:row>4</xdr:row>
      <xdr:rowOff>24765</xdr:rowOff>
    </xdr:from>
    <xdr:to>
      <xdr:col>2</xdr:col>
      <xdr:colOff>482791</xdr:colOff>
      <xdr:row>5</xdr:row>
      <xdr:rowOff>28</xdr:rowOff>
    </xdr:to>
    <xdr:sp macro="" textlink="">
      <xdr:nvSpPr>
        <xdr:cNvPr id="6" name="Notched Right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3386536" y="903524"/>
          <a:ext cx="280063" cy="3513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4533900</xdr:colOff>
      <xdr:row>78</xdr:row>
      <xdr:rowOff>209550</xdr:rowOff>
    </xdr:from>
    <xdr:to>
      <xdr:col>0</xdr:col>
      <xdr:colOff>4962525</xdr:colOff>
      <xdr:row>79</xdr:row>
      <xdr:rowOff>361950</xdr:rowOff>
    </xdr:to>
    <xdr:pic>
      <xdr:nvPicPr>
        <xdr:cNvPr id="10" name="Picture 34" descr="j010518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14992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7" name="Picture 34" descr="j010518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873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78</xdr:row>
      <xdr:rowOff>209550</xdr:rowOff>
    </xdr:from>
    <xdr:to>
      <xdr:col>0</xdr:col>
      <xdr:colOff>4962525</xdr:colOff>
      <xdr:row>79</xdr:row>
      <xdr:rowOff>361950</xdr:rowOff>
    </xdr:to>
    <xdr:pic>
      <xdr:nvPicPr>
        <xdr:cNvPr id="8" name="Picture 34" descr="j010518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06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9" name="Picture 34" descr="j010518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873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78</xdr:row>
      <xdr:rowOff>209550</xdr:rowOff>
    </xdr:from>
    <xdr:to>
      <xdr:col>0</xdr:col>
      <xdr:colOff>4962525</xdr:colOff>
      <xdr:row>79</xdr:row>
      <xdr:rowOff>361950</xdr:rowOff>
    </xdr:to>
    <xdr:pic>
      <xdr:nvPicPr>
        <xdr:cNvPr id="11" name="Picture 34" descr="j010518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506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349250</xdr:colOff>
      <xdr:row>1</xdr:row>
      <xdr:rowOff>222250</xdr:rowOff>
    </xdr:to>
    <xdr:pic>
      <xdr:nvPicPr>
        <xdr:cNvPr id="12" name="Picture 11" descr="Schwan's Food Service, Inc.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63083" cy="8043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634999</xdr:colOff>
      <xdr:row>3</xdr:row>
      <xdr:rowOff>1</xdr:rowOff>
    </xdr:to>
    <xdr:pic>
      <xdr:nvPicPr>
        <xdr:cNvPr id="13" name="Picture 12" descr="Schwan's Food Service, Inc.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8832" cy="1174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14" name="Picture 34" descr="j010518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80</xdr:row>
      <xdr:rowOff>209550</xdr:rowOff>
    </xdr:from>
    <xdr:to>
      <xdr:col>0</xdr:col>
      <xdr:colOff>4962525</xdr:colOff>
      <xdr:row>81</xdr:row>
      <xdr:rowOff>361950</xdr:rowOff>
    </xdr:to>
    <xdr:pic>
      <xdr:nvPicPr>
        <xdr:cNvPr id="15" name="Picture 34" descr="j010518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16" name="Picture 34" descr="j010518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80</xdr:row>
      <xdr:rowOff>209550</xdr:rowOff>
    </xdr:from>
    <xdr:to>
      <xdr:col>0</xdr:col>
      <xdr:colOff>4962525</xdr:colOff>
      <xdr:row>81</xdr:row>
      <xdr:rowOff>361950</xdr:rowOff>
    </xdr:to>
    <xdr:pic>
      <xdr:nvPicPr>
        <xdr:cNvPr id="17" name="Picture 34" descr="j010518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18" name="Picture 34" descr="j010518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80</xdr:row>
      <xdr:rowOff>209550</xdr:rowOff>
    </xdr:from>
    <xdr:to>
      <xdr:col>0</xdr:col>
      <xdr:colOff>4962525</xdr:colOff>
      <xdr:row>81</xdr:row>
      <xdr:rowOff>361950</xdr:rowOff>
    </xdr:to>
    <xdr:pic>
      <xdr:nvPicPr>
        <xdr:cNvPr id="19" name="Picture 34" descr="j010518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90</xdr:row>
      <xdr:rowOff>28575</xdr:rowOff>
    </xdr:from>
    <xdr:to>
      <xdr:col>0</xdr:col>
      <xdr:colOff>4933950</xdr:colOff>
      <xdr:row>91</xdr:row>
      <xdr:rowOff>0</xdr:rowOff>
    </xdr:to>
    <xdr:pic>
      <xdr:nvPicPr>
        <xdr:cNvPr id="20" name="Picture 34" descr="j010518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80</xdr:row>
      <xdr:rowOff>209550</xdr:rowOff>
    </xdr:from>
    <xdr:to>
      <xdr:col>0</xdr:col>
      <xdr:colOff>4962525</xdr:colOff>
      <xdr:row>81</xdr:row>
      <xdr:rowOff>361950</xdr:rowOff>
    </xdr:to>
    <xdr:pic>
      <xdr:nvPicPr>
        <xdr:cNvPr id="21" name="Picture 34" descr="j010518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10585</xdr:colOff>
      <xdr:row>0</xdr:row>
      <xdr:rowOff>1</xdr:rowOff>
    </xdr:from>
    <xdr:to>
      <xdr:col>16</xdr:col>
      <xdr:colOff>52917</xdr:colOff>
      <xdr:row>2</xdr:row>
      <xdr:rowOff>8187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5C1557-9508-4C3F-970D-248F6E7FA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10418" y="1"/>
          <a:ext cx="846666" cy="886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2" name="Picture 34" descr="j0105188">
          <a:extLst>
            <a:ext uri="{FF2B5EF4-FFF2-40B4-BE49-F238E27FC236}">
              <a16:creationId xmlns:a16="http://schemas.microsoft.com/office/drawing/2014/main" id="{E2F72C52-DE15-4403-A85C-0BDB12EE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3" name="Picture 34" descr="j0105188">
          <a:extLst>
            <a:ext uri="{FF2B5EF4-FFF2-40B4-BE49-F238E27FC236}">
              <a16:creationId xmlns:a16="http://schemas.microsoft.com/office/drawing/2014/main" id="{62BEF61F-327F-45D1-9ED7-EFA70D59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4505325</xdr:colOff>
      <xdr:row>91</xdr:row>
      <xdr:rowOff>28575</xdr:rowOff>
    </xdr:from>
    <xdr:to>
      <xdr:col>0</xdr:col>
      <xdr:colOff>4933950</xdr:colOff>
      <xdr:row>92</xdr:row>
      <xdr:rowOff>0</xdr:rowOff>
    </xdr:to>
    <xdr:pic>
      <xdr:nvPicPr>
        <xdr:cNvPr id="4" name="Picture 34" descr="j0105188">
          <a:extLst>
            <a:ext uri="{FF2B5EF4-FFF2-40B4-BE49-F238E27FC236}">
              <a16:creationId xmlns:a16="http://schemas.microsoft.com/office/drawing/2014/main" id="{03931C5F-3593-4692-AE10-DA0B4F4F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364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81</xdr:row>
      <xdr:rowOff>209550</xdr:rowOff>
    </xdr:from>
    <xdr:to>
      <xdr:col>0</xdr:col>
      <xdr:colOff>4962525</xdr:colOff>
      <xdr:row>82</xdr:row>
      <xdr:rowOff>361950</xdr:rowOff>
    </xdr:to>
    <xdr:pic>
      <xdr:nvPicPr>
        <xdr:cNvPr id="5" name="Picture 34" descr="j0105188">
          <a:extLst>
            <a:ext uri="{FF2B5EF4-FFF2-40B4-BE49-F238E27FC236}">
              <a16:creationId xmlns:a16="http://schemas.microsoft.com/office/drawing/2014/main" id="{61BDF004-2748-4C73-80D6-4A84C9A6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583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42</xdr:row>
      <xdr:rowOff>323850</xdr:rowOff>
    </xdr:from>
    <xdr:to>
      <xdr:col>0</xdr:col>
      <xdr:colOff>4962525</xdr:colOff>
      <xdr:row>43</xdr:row>
      <xdr:rowOff>0</xdr:rowOff>
    </xdr:to>
    <xdr:pic>
      <xdr:nvPicPr>
        <xdr:cNvPr id="6" name="Picture 34" descr="j0105188">
          <a:extLst>
            <a:ext uri="{FF2B5EF4-FFF2-40B4-BE49-F238E27FC236}">
              <a16:creationId xmlns:a16="http://schemas.microsoft.com/office/drawing/2014/main" id="{3AE7B6D6-290F-4E84-9E53-97DE1E49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4533900</xdr:colOff>
      <xdr:row>42</xdr:row>
      <xdr:rowOff>323850</xdr:rowOff>
    </xdr:from>
    <xdr:to>
      <xdr:col>0</xdr:col>
      <xdr:colOff>4962525</xdr:colOff>
      <xdr:row>43</xdr:row>
      <xdr:rowOff>0</xdr:rowOff>
    </xdr:to>
    <xdr:pic>
      <xdr:nvPicPr>
        <xdr:cNvPr id="7" name="Picture 34" descr="j0105188">
          <a:extLst>
            <a:ext uri="{FF2B5EF4-FFF2-40B4-BE49-F238E27FC236}">
              <a16:creationId xmlns:a16="http://schemas.microsoft.com/office/drawing/2014/main" id="{C0449CBF-3446-42D7-A45C-E56EFC51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944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hwansfoodservice.com/product/?page=big_daddy_s_bold_16_wg_pre_sliced_cheese_pizza_10_cut-78987" TargetMode="External"/><Relationship Id="rId18" Type="http://schemas.openxmlformats.org/officeDocument/2006/relationships/hyperlink" Target="https://www.schwansfoodservice.com/product/?page=beacon_street_cafe_wg_pepperoni_pizza_strips-78378" TargetMode="External"/><Relationship Id="rId26" Type="http://schemas.openxmlformats.org/officeDocument/2006/relationships/hyperlink" Target="https://www.schwansfoodservice.com/product/?page=tony_s_4_x_6_wg_thick_crust_cheese_pizza-68521" TargetMode="External"/><Relationship Id="rId39" Type="http://schemas.openxmlformats.org/officeDocument/2006/relationships/hyperlink" Target="https://www.schwansfoodservice.com/product/?page=big_daddy_s_primo_16_wg_par_baked_crust_turkey_pepperoni_pizza-68592" TargetMode="External"/><Relationship Id="rId21" Type="http://schemas.openxmlformats.org/officeDocument/2006/relationships/hyperlink" Target="https://www.schwansfoodservice.com/product/?page=tony_s_smartpizza_whole_grain_4x6_cheese_pizza_50_50-78673" TargetMode="External"/><Relationship Id="rId34" Type="http://schemas.openxmlformats.org/officeDocument/2006/relationships/hyperlink" Target="https://www.schwansfoodservice.com/product/?page=tony_s_signature_7_51_wg_stuffed_crust_turkey_pepperoni_pizza-78650" TargetMode="External"/><Relationship Id="rId42" Type="http://schemas.openxmlformats.org/officeDocument/2006/relationships/hyperlink" Target="https://www.schwansfoodservice.com/product/?page=tony_s_deep_dish_5_51_whole_grain_100_mozz_cheese_pizza-78368" TargetMode="External"/><Relationship Id="rId47" Type="http://schemas.openxmlformats.org/officeDocument/2006/relationships/hyperlink" Target="https://www.schwansfoodservice.com/product/?page=tony_s_french_bread_6_wg_pepperoni_pizza-72672" TargetMode="External"/><Relationship Id="rId50" Type="http://schemas.openxmlformats.org/officeDocument/2006/relationships/hyperlink" Target="https://www.schwansfoodservice.com/product/?page=tony_s_french_bread_6_wg_multi_cheese_garlic_pizza-78359" TargetMode="External"/><Relationship Id="rId55" Type="http://schemas.openxmlformats.org/officeDocument/2006/relationships/hyperlink" Target="https://www.schwansfoodservice.com/product/?page=villa_prima_scratch_ready_16_pizza-74795" TargetMode="External"/><Relationship Id="rId63" Type="http://schemas.openxmlformats.org/officeDocument/2006/relationships/hyperlink" Target="https://www.schwansfoodservice.com/product/?page=tony_s_deep_dish_5_wg_ls_cheese_pizza-72580" TargetMode="External"/><Relationship Id="rId68" Type="http://schemas.openxmlformats.org/officeDocument/2006/relationships/hyperlink" Target="https://www.schwansfoodservice.com/product/?page=villa_prima_16_wg_pre_proofed_hand_tossed_style_sheeted_dough_ts-67610" TargetMode="External"/><Relationship Id="rId76" Type="http://schemas.openxmlformats.org/officeDocument/2006/relationships/hyperlink" Target="https://www.schwansfoodservice.com/product/?page=tony_s_4_x_6_wg_thick_crust_cheese_pizza-68525" TargetMode="External"/><Relationship Id="rId84" Type="http://schemas.openxmlformats.org/officeDocument/2006/relationships/hyperlink" Target="https://www.schwansfoodservice.com/product/?page=tony_s_3_x_8_wg_cheesy_garlic_flatbread-72565" TargetMode="External"/><Relationship Id="rId89" Type="http://schemas.openxmlformats.org/officeDocument/2006/relationships/hyperlink" Target="https://www.schwansfoodservice.com/product/?page=tony_s_galaxy_pizza_4_round_galaxy_cheese_pizza_iw-78366" TargetMode="External"/><Relationship Id="rId7" Type="http://schemas.openxmlformats.org/officeDocument/2006/relationships/hyperlink" Target="https://www.schwansfoodservice.com/product/?page=big_daddy_s_primo_16_wg_rising_crust_four_cheese_pizza-78637" TargetMode="External"/><Relationship Id="rId71" Type="http://schemas.openxmlformats.org/officeDocument/2006/relationships/hyperlink" Target="https://www.schwansfoodservice.com/product/?page=villa_prima_6_wg_pre_proofed_sheeted_dough_ts-67611" TargetMode="External"/><Relationship Id="rId92" Type="http://schemas.openxmlformats.org/officeDocument/2006/relationships/hyperlink" Target="https://www.schwansfoodservice.com/product/?page=tony_s_5_whole_grain_100_mozz_pepperoni_pizza_iw-78314" TargetMode="External"/><Relationship Id="rId2" Type="http://schemas.openxmlformats.org/officeDocument/2006/relationships/hyperlink" Target="mailto:commodities@schwans.com" TargetMode="External"/><Relationship Id="rId16" Type="http://schemas.openxmlformats.org/officeDocument/2006/relationships/hyperlink" Target="https://www.schwansfoodservice.com/product/?page=beacon_street_cafe_wg_cheese_stuffed_sticks-73338" TargetMode="External"/><Relationship Id="rId29" Type="http://schemas.openxmlformats.org/officeDocument/2006/relationships/hyperlink" Target="https://www.schwansfoodservice.com/product/?page=tony_s_7_wg_classic_wedge_cheese_pizza_50_50-73158" TargetMode="External"/><Relationship Id="rId11" Type="http://schemas.openxmlformats.org/officeDocument/2006/relationships/hyperlink" Target="https://www.schwansfoodservice.com/product/?page=big_daddy_s_bold_16_wg_rolled_edge_cheese_pizza-78985" TargetMode="External"/><Relationship Id="rId24" Type="http://schemas.openxmlformats.org/officeDocument/2006/relationships/hyperlink" Target="https://www.schwansfoodservice.com/product/?page=tony_s_smartpizza_whole_grain_4x6_pepperoni_pizza_100-78698" TargetMode="External"/><Relationship Id="rId32" Type="http://schemas.openxmlformats.org/officeDocument/2006/relationships/hyperlink" Target="https://www.schwansfoodservice.com/product/?page=tony_s_signature_7_51_wg_stuffed_crust_trky_pepp_chs_chs_sub_pizza-78648" TargetMode="External"/><Relationship Id="rId37" Type="http://schemas.openxmlformats.org/officeDocument/2006/relationships/hyperlink" Target="https://www.schwansfoodservice.com/product/?page=big_daddy_s_primo_16_wg_pre_sliced_par_baked_crust_four_cheese_pizza_8_cut-68586" TargetMode="External"/><Relationship Id="rId40" Type="http://schemas.openxmlformats.org/officeDocument/2006/relationships/hyperlink" Target="https://www.schwansfoodservice.com/product/?page=villa_prima_oven_ready_7_cheese_pizza_no_box_included-73020" TargetMode="External"/><Relationship Id="rId45" Type="http://schemas.openxmlformats.org/officeDocument/2006/relationships/hyperlink" Target="https://www.schwansfoodservice.com/product/?page=tony_s_galaxy_pizza_4_round_galaxy_pepperoni_pizza-78365" TargetMode="External"/><Relationship Id="rId53" Type="http://schemas.openxmlformats.org/officeDocument/2006/relationships/hyperlink" Target="https://www.schwansfoodservice.com/product/?page=big_daddy_s_harvest_16_wg_rolled_edge_cheese_pizza-68543" TargetMode="External"/><Relationship Id="rId58" Type="http://schemas.openxmlformats.org/officeDocument/2006/relationships/hyperlink" Target="https://www.schwansfoodservice.com/product/?page=big_daddy_s_primo_16_wg_pre_sliced_rising_crust_four_cheese_pizza_8_cut-78653" TargetMode="External"/><Relationship Id="rId66" Type="http://schemas.openxmlformats.org/officeDocument/2006/relationships/hyperlink" Target="https://www.schwansfoodservice.com/product/?page=villa_prima_16_pre_proofed_hand_tossed_style_sheeted_dough_ts-67608" TargetMode="External"/><Relationship Id="rId74" Type="http://schemas.openxmlformats.org/officeDocument/2006/relationships/hyperlink" Target="https://www.schwansfoodservice.com/product/?page=villa_prima_starter_crusts_16_pre_proofed_rolled_edge_sheeted_dough-73087" TargetMode="External"/><Relationship Id="rId79" Type="http://schemas.openxmlformats.org/officeDocument/2006/relationships/hyperlink" Target="https://www.schwansfoodservice.com/product/?page=villa_prima_oven_ready_16_four_cheese_pizza-73140" TargetMode="External"/><Relationship Id="rId87" Type="http://schemas.openxmlformats.org/officeDocument/2006/relationships/hyperlink" Target="https://www.schwansfoodservice.com/product/?page=beacon_street_cafe_wg_cheese_stuffed_sandwich_iw-55299" TargetMode="External"/><Relationship Id="rId5" Type="http://schemas.openxmlformats.org/officeDocument/2006/relationships/hyperlink" Target="https://www.schwansfoodservice.com/product/?page=tony_s_wg_cheese_cheese_substitute_sausage_country_gravy_breakfast_pizza-78352" TargetMode="External"/><Relationship Id="rId61" Type="http://schemas.openxmlformats.org/officeDocument/2006/relationships/hyperlink" Target="https://www.schwansfoodservice.com/product/?page=tony_s_16_wg_par_baked_crust_turkey_pepperoni_pizza_10_cut-74849" TargetMode="External"/><Relationship Id="rId82" Type="http://schemas.openxmlformats.org/officeDocument/2006/relationships/hyperlink" Target="https://schwanskitchencircle.com/premiums/" TargetMode="External"/><Relationship Id="rId90" Type="http://schemas.openxmlformats.org/officeDocument/2006/relationships/hyperlink" Target="https://www.schwansfoodservice.com/product/?page=tony_s_galaxy_pizza_4_round_galaxy_pepp_pizza_iw-78367" TargetMode="External"/><Relationship Id="rId95" Type="http://schemas.openxmlformats.org/officeDocument/2006/relationships/drawing" Target="../drawings/drawing1.xml"/><Relationship Id="rId19" Type="http://schemas.openxmlformats.org/officeDocument/2006/relationships/hyperlink" Target="https://www.schwansfoodservice.com/product/?page=coyote_grill_wg_cheese_quesadilla-78372" TargetMode="External"/><Relationship Id="rId14" Type="http://schemas.openxmlformats.org/officeDocument/2006/relationships/hyperlink" Target="https://www.schwansfoodservice.com/product/?page=big_daddy_s_bold_16_wg_pre_sliced_rolled_edge_pork_pepperoni_pizza_10_cut-78998" TargetMode="External"/><Relationship Id="rId22" Type="http://schemas.openxmlformats.org/officeDocument/2006/relationships/hyperlink" Target="https://www.schwansfoodservice.com/product/?page=tony_s_smartpizza_whole_grain_4x6_pepperoni_pizza_50_50_cheese-78674" TargetMode="External"/><Relationship Id="rId27" Type="http://schemas.openxmlformats.org/officeDocument/2006/relationships/hyperlink" Target="https://www.schwansfoodservice.com/product/?page=tony_s_smartpizza_wg_classic_wedge_100_mozzarella_cheese_pizza-72558" TargetMode="External"/><Relationship Id="rId30" Type="http://schemas.openxmlformats.org/officeDocument/2006/relationships/hyperlink" Target="https://www.schwansfoodservice.com/product/?page=tony_s_7_wg_classic_wedge_pepperoni_50_50-73159" TargetMode="External"/><Relationship Id="rId35" Type="http://schemas.openxmlformats.org/officeDocument/2006/relationships/hyperlink" Target="https://www.schwansfoodservice.com/product/?page=tony_s_smartpizza_wg_classic_wedge_100_pepperoni_pizza-72560" TargetMode="External"/><Relationship Id="rId43" Type="http://schemas.openxmlformats.org/officeDocument/2006/relationships/hyperlink" Target="https://www.schwansfoodservice.com/product/?page=tony_s_deep_dish_5_51_whole_grain_100_mozz_pepperoni_pizza-78369" TargetMode="External"/><Relationship Id="rId48" Type="http://schemas.openxmlformats.org/officeDocument/2006/relationships/hyperlink" Target="https://www.schwansfoodservice.com/product/?page=tony_s_french_bread_6_wg_cheese_pizza-78356" TargetMode="External"/><Relationship Id="rId56" Type="http://schemas.openxmlformats.org/officeDocument/2006/relationships/hyperlink" Target="https://www.schwansfoodservice.com/product/?page=big_daddy_s_original_16_rolled_edge_cheese_pizza-73142" TargetMode="External"/><Relationship Id="rId64" Type="http://schemas.openxmlformats.org/officeDocument/2006/relationships/hyperlink" Target="https://www.schwansfoodservice.com/product/?page=tony_s_deep_dish_5_wg_ls_turkey_pepperoni_pizza-72581" TargetMode="External"/><Relationship Id="rId69" Type="http://schemas.openxmlformats.org/officeDocument/2006/relationships/hyperlink" Target="https://www.schwansfoodservice.com/product/?page=villa_prima_26_oz_dough_ball-67620" TargetMode="External"/><Relationship Id="rId77" Type="http://schemas.openxmlformats.org/officeDocument/2006/relationships/hyperlink" Target="https://www.schwansfoodservice.com/product/?page=tony_s_4_x_6_wg_thick_crust_cheese_pizza-68534" TargetMode="External"/><Relationship Id="rId8" Type="http://schemas.openxmlformats.org/officeDocument/2006/relationships/hyperlink" Target="https://www.schwansfoodservice.com/product/?page=big_daddy_s_primo_16_wg_rising_crust_turkey_pepperoni_pizza-78638" TargetMode="External"/><Relationship Id="rId51" Type="http://schemas.openxmlformats.org/officeDocument/2006/relationships/hyperlink" Target="https://www.schwansfoodservice.com/product/?page=tony_s_5_cheese_pizza-63519" TargetMode="External"/><Relationship Id="rId72" Type="http://schemas.openxmlformats.org/officeDocument/2006/relationships/hyperlink" Target="https://www.schwansfoodservice.com/product/?page=villa_prima_7_pre_proofed_sheeted_dough_ts-67606" TargetMode="External"/><Relationship Id="rId80" Type="http://schemas.openxmlformats.org/officeDocument/2006/relationships/hyperlink" Target="https://www.schwansfoodservice.com/product/?page=villa_prima_oven_ready_16_rolled_edge_pepperoni_pizza-73141" TargetMode="External"/><Relationship Id="rId85" Type="http://schemas.openxmlformats.org/officeDocument/2006/relationships/hyperlink" Target="https://www.schwansfoodservice.com/product/?page=beacon_street_cafe_25_wg_turkey_sausage_egg_cheese_breakfast_sliders_iw-55227" TargetMode="External"/><Relationship Id="rId93" Type="http://schemas.openxmlformats.org/officeDocument/2006/relationships/hyperlink" Target="https://www.schwansfoodservice.com/product/?page=beacon_street_cafe_wg_pepperoni_stuffed_sandwich_iw-78377" TargetMode="External"/><Relationship Id="rId3" Type="http://schemas.openxmlformats.org/officeDocument/2006/relationships/hyperlink" Target="mailto:commodities@schwans.com" TargetMode="External"/><Relationship Id="rId12" Type="http://schemas.openxmlformats.org/officeDocument/2006/relationships/hyperlink" Target="https://www.schwansfoodservice.com/product/?page=big_daddy_s_bold_16_wg_rolled_edge_pork_pepperoni_pizza-78986" TargetMode="External"/><Relationship Id="rId17" Type="http://schemas.openxmlformats.org/officeDocument/2006/relationships/hyperlink" Target="https://www.schwansfoodservice.com/product/?page=beacon_street_cafe_wg_pepperoni_stuffed_sandwich-78376" TargetMode="External"/><Relationship Id="rId25" Type="http://schemas.openxmlformats.org/officeDocument/2006/relationships/hyperlink" Target="https://www.schwansfoodservice.com/product/?page=tony_s_smartpizza_wg_4x6_sausage_pizza_100_mozz-78771" TargetMode="External"/><Relationship Id="rId33" Type="http://schemas.openxmlformats.org/officeDocument/2006/relationships/hyperlink" Target="https://www.schwansfoodservice.com/product/?page=tony_s_signature_7_51_wg_stuffed_crust_cheese_pizza-78649" TargetMode="External"/><Relationship Id="rId38" Type="http://schemas.openxmlformats.org/officeDocument/2006/relationships/hyperlink" Target="https://www.schwansfoodservice.com/product/?page=big_daddy_s_primo_16_wg_par_baked_crust_four_cheese_pizza-68591" TargetMode="External"/><Relationship Id="rId46" Type="http://schemas.openxmlformats.org/officeDocument/2006/relationships/hyperlink" Target="https://www.schwansfoodservice.com/product/?page=tony_s_french_bread_6_wg_cheese_pizza-72671" TargetMode="External"/><Relationship Id="rId59" Type="http://schemas.openxmlformats.org/officeDocument/2006/relationships/hyperlink" Target="https://www.schwansfoodservice.com/product/?page=big_daddy_s_primo_16_wg_pre_sliced_rising_crust_turkey_pepperoni_pizza_8_cut-78654" TargetMode="External"/><Relationship Id="rId67" Type="http://schemas.openxmlformats.org/officeDocument/2006/relationships/hyperlink" Target="https://www.schwansfoodservice.com/product/?page=villa_prima_16_wg_pre_proofed_sheeted_dough_ts-67609" TargetMode="External"/><Relationship Id="rId20" Type="http://schemas.openxmlformats.org/officeDocument/2006/relationships/hyperlink" Target="https://www.schwansfoodservice.com/product/?page=coyote_grill_wg_chicken_cheese_quesadilla-78373" TargetMode="External"/><Relationship Id="rId41" Type="http://schemas.openxmlformats.org/officeDocument/2006/relationships/hyperlink" Target="https://www.schwansfoodservice.com/product/?page=villa_prima_oven_ready_7_cheese_pizza_with_box-73022" TargetMode="External"/><Relationship Id="rId54" Type="http://schemas.openxmlformats.org/officeDocument/2006/relationships/hyperlink" Target="https://www.schwansfoodservice.com/product/?page=big_daddy_s_harvest_16_wg_turkey_pepperoni_pizza-68544" TargetMode="External"/><Relationship Id="rId62" Type="http://schemas.openxmlformats.org/officeDocument/2006/relationships/hyperlink" Target="https://www.schwansfoodservice.com/product/?page=big_daddy_s_primo_16_wg_pre_sliced_par_baked_crust_uncured_turkey_pepperoni_pizza-68582" TargetMode="External"/><Relationship Id="rId70" Type="http://schemas.openxmlformats.org/officeDocument/2006/relationships/hyperlink" Target="https://www.schwansfoodservice.com/product/?page=villa_prima_8oz_dough_puck-67624" TargetMode="External"/><Relationship Id="rId75" Type="http://schemas.openxmlformats.org/officeDocument/2006/relationships/hyperlink" Target="https://www.schwansfoodservice.com/product/?page=villa_prima_starter_crusts_16_pre_proofed_sheeted_dough-73037" TargetMode="External"/><Relationship Id="rId83" Type="http://schemas.openxmlformats.org/officeDocument/2006/relationships/hyperlink" Target="https://www.schwansfoodservice.com/product/?page=big_daddy_s_primo_16_wg_scratch_ready_rising_crust_cheese-68594" TargetMode="External"/><Relationship Id="rId88" Type="http://schemas.openxmlformats.org/officeDocument/2006/relationships/hyperlink" Target="https://www.schwansfoodservice.com/product/?page=tony_s_32x5_wg_turkey_sausage_cheese_cheese_substitute_breakfast_pizza_iw-63913" TargetMode="External"/><Relationship Id="rId91" Type="http://schemas.openxmlformats.org/officeDocument/2006/relationships/hyperlink" Target="https://www.schwansfoodservice.com/product/?page=tony_s_deep_dish_5_51_whole_grain_100_mozz_cheese_pizza_iw-78315" TargetMode="External"/><Relationship Id="rId1" Type="http://schemas.openxmlformats.org/officeDocument/2006/relationships/hyperlink" Target="http://www.schwansfoodservice.com/" TargetMode="External"/><Relationship Id="rId6" Type="http://schemas.openxmlformats.org/officeDocument/2006/relationships/hyperlink" Target="https://www.schwansfoodservice.com/product/?page=tony_s_51_wg_bacon_scramble_breakfast_pizza-78353" TargetMode="External"/><Relationship Id="rId15" Type="http://schemas.openxmlformats.org/officeDocument/2006/relationships/hyperlink" Target="https://www.schwansfoodservice.com/product/?page=beacon_street_cafe_wg_cheese_stuffed_sticks_50_50-73318" TargetMode="External"/><Relationship Id="rId23" Type="http://schemas.openxmlformats.org/officeDocument/2006/relationships/hyperlink" Target="https://www.schwansfoodservice.com/product/?page=tony_s_smartpizza_whole_grain_cheese_pizza_100_mozz-78697" TargetMode="External"/><Relationship Id="rId28" Type="http://schemas.openxmlformats.org/officeDocument/2006/relationships/hyperlink" Target="https://www.schwansfoodservice.com/product/?page=tony_s_fiestada_wg_pizza-68523" TargetMode="External"/><Relationship Id="rId36" Type="http://schemas.openxmlformats.org/officeDocument/2006/relationships/hyperlink" Target="https://www.schwansfoodservice.com/product/?page=villa_prima_starter_crusts_16_51_wg_pre_proofed_sheeted_dough-73165" TargetMode="External"/><Relationship Id="rId49" Type="http://schemas.openxmlformats.org/officeDocument/2006/relationships/hyperlink" Target="https://www.schwansfoodservice.com/product/?page=tony_s_french_bread_6_whole_grain_pepperoni_pizza-78357" TargetMode="External"/><Relationship Id="rId57" Type="http://schemas.openxmlformats.org/officeDocument/2006/relationships/hyperlink" Target="https://www.schwansfoodservice.com/product/?page=big_daddy_s_original_16_rolled_edge_pork_pepperoni_pizza-73143" TargetMode="External"/><Relationship Id="rId10" Type="http://schemas.openxmlformats.org/officeDocument/2006/relationships/hyperlink" Target="https://www.schwansfoodservice.com/product/?page=big_daddy_s_primo_16_wg_rising_crust_four_meat_pizza-78640" TargetMode="External"/><Relationship Id="rId31" Type="http://schemas.openxmlformats.org/officeDocument/2006/relationships/hyperlink" Target="https://www.schwansfoodservice.com/product/?page=tony_s_signature_7_51_wg_stuffed_crust_cheese_cheese_sub_pizza-78647" TargetMode="External"/><Relationship Id="rId44" Type="http://schemas.openxmlformats.org/officeDocument/2006/relationships/hyperlink" Target="https://www.schwansfoodservice.com/product/?page=tony_s_galaxy_pizza_4_round_galaxy_cheese_pizza-78364" TargetMode="External"/><Relationship Id="rId52" Type="http://schemas.openxmlformats.org/officeDocument/2006/relationships/hyperlink" Target="https://www.schwansfoodservice.com/product/?page=tony_s_5_pork_pepperoni_pizza-63520" TargetMode="External"/><Relationship Id="rId60" Type="http://schemas.openxmlformats.org/officeDocument/2006/relationships/hyperlink" Target="https://www.schwansfoodservice.com/product/?page=tony_s_16_wg_par_baked_crust_cheese_pizza-74772" TargetMode="External"/><Relationship Id="rId65" Type="http://schemas.openxmlformats.org/officeDocument/2006/relationships/hyperlink" Target="https://www.schwansfoodservice.com/product/?page=villa_prima_16_pre_proofed_sheeted_dough_ts-67605" TargetMode="External"/><Relationship Id="rId73" Type="http://schemas.openxmlformats.org/officeDocument/2006/relationships/hyperlink" Target="https://www.schwansfoodservice.com/product/?page=villa_prima_12_x_16_wg_pre_proofed_sheeted_dough_ts-67604" TargetMode="External"/><Relationship Id="rId78" Type="http://schemas.openxmlformats.org/officeDocument/2006/relationships/hyperlink" Target="https://www.schwansfoodservice.com/product/?page=tony_s_french_bread_multi_cheese_garlic-68724" TargetMode="External"/><Relationship Id="rId81" Type="http://schemas.openxmlformats.org/officeDocument/2006/relationships/hyperlink" Target="https://www.schwansfoodservice.com/product/?page=villa_prima_12_x16_pre_proof_sheeted_dough_ts-67607" TargetMode="External"/><Relationship Id="rId86" Type="http://schemas.openxmlformats.org/officeDocument/2006/relationships/hyperlink" Target="https://www.schwansfoodservice.com/product/?page=beacon_street_cafe_51_wg_southwest_egg_cheese_breakfast_sliders_iw-55230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www.schwansfoodservice.com/product/?page=tony_s_wg_turkey_sausage_breakfast_pizza_50_50-63912" TargetMode="External"/><Relationship Id="rId9" Type="http://schemas.openxmlformats.org/officeDocument/2006/relationships/hyperlink" Target="https://www.schwansfoodservice.com/product/?page=big_daddy_s_primo_16_wg_rising_crust_buffalo_chicken_pizza-7863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wanskitchencircle.com/premiums/" TargetMode="External"/><Relationship Id="rId3" Type="http://schemas.openxmlformats.org/officeDocument/2006/relationships/hyperlink" Target="mailto:commodities@schwans.com" TargetMode="External"/><Relationship Id="rId7" Type="http://schemas.openxmlformats.org/officeDocument/2006/relationships/hyperlink" Target="https://www.schwansfoodservice.com/product/?page=minh_sweet_sour_chicken_lightly_dusted_stir_fry_kit-69016" TargetMode="External"/><Relationship Id="rId2" Type="http://schemas.openxmlformats.org/officeDocument/2006/relationships/hyperlink" Target="mailto:commodities@schwans.com" TargetMode="External"/><Relationship Id="rId1" Type="http://schemas.openxmlformats.org/officeDocument/2006/relationships/hyperlink" Target="http://www.schwansfoodservice.com/" TargetMode="External"/><Relationship Id="rId6" Type="http://schemas.openxmlformats.org/officeDocument/2006/relationships/hyperlink" Target="https://www.schwansfoodservice.com/product/?page=minh_teriyaki_chicken_unbreaded_stir_fry_kit-69018" TargetMode="External"/><Relationship Id="rId5" Type="http://schemas.openxmlformats.org/officeDocument/2006/relationships/hyperlink" Target="https://www.schwansfoodservice.com/product/?page=minh_orange_chicken_lightly_dusted_stir_fry_kit-69020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schwansfoodservice.com/product/?page=minh_general_tso_s_chicken_unbreaded_stir_fry_kit-69017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hwansfoodservice.com/product/?page=big_daddy_s_bold_16_wg_pre_sliced_cheese_pizza_10_cut-78987" TargetMode="External"/><Relationship Id="rId18" Type="http://schemas.openxmlformats.org/officeDocument/2006/relationships/hyperlink" Target="https://www.schwansfoodservice.com/product/?page=big_daddy_s_original_16_rolled_edge_cheese_pizza-73142" TargetMode="External"/><Relationship Id="rId26" Type="http://schemas.openxmlformats.org/officeDocument/2006/relationships/hyperlink" Target="https://www.schwansfoodservice.com/product/?page=big_daddy_s_primo_16_wg_par_baked_crust_turkey_pepperoni_pizza-68592" TargetMode="External"/><Relationship Id="rId39" Type="http://schemas.openxmlformats.org/officeDocument/2006/relationships/hyperlink" Target="https://www.schwansfoodservice.com/product/?page=tony_s_french_bread_6_whole_grain_pepperoni_pizza-78357" TargetMode="External"/><Relationship Id="rId21" Type="http://schemas.openxmlformats.org/officeDocument/2006/relationships/hyperlink" Target="https://www.schwansfoodservice.com/product/?page=big_daddy_s_primo_16_wg_pre_sliced_rising_crust_turkey_pepperoni_pizza_8_cut-78654" TargetMode="External"/><Relationship Id="rId34" Type="http://schemas.openxmlformats.org/officeDocument/2006/relationships/hyperlink" Target="https://www.schwansfoodservice.com/product/?page=tony_s_galaxy_pizza_4_round_galaxy_cheese_pizza-78364" TargetMode="External"/><Relationship Id="rId42" Type="http://schemas.openxmlformats.org/officeDocument/2006/relationships/hyperlink" Target="https://www.schwansfoodservice.com/product/?page=tony_s_5_pork_pepperoni_pizza-63520" TargetMode="External"/><Relationship Id="rId47" Type="http://schemas.openxmlformats.org/officeDocument/2006/relationships/hyperlink" Target="https://www.schwansfoodservice.com/product/?page=beacon_street_cafe_wg_cheese_stuffed_sticks-73338" TargetMode="External"/><Relationship Id="rId50" Type="http://schemas.openxmlformats.org/officeDocument/2006/relationships/hyperlink" Target="https://www.schwansfoodservice.com/product/?page=coyote_grill_wg_cheese_quesadilla-78372" TargetMode="External"/><Relationship Id="rId55" Type="http://schemas.openxmlformats.org/officeDocument/2006/relationships/hyperlink" Target="https://www.schwansfoodservice.com/product/?page=tony_s_smartpizza_whole_grain_4x6_pepperoni_pizza_100-78698" TargetMode="External"/><Relationship Id="rId63" Type="http://schemas.openxmlformats.org/officeDocument/2006/relationships/hyperlink" Target="https://www.schwansfoodservice.com/product/?page=tony_s_signature_7_51_wg_stuffed_crust_trky_pepp_chs_chs_sub_pizza-78648" TargetMode="External"/><Relationship Id="rId68" Type="http://schemas.openxmlformats.org/officeDocument/2006/relationships/hyperlink" Target="https://www.schwansfoodservice.com/product/?page=tony_s_4_x_6_wg_thick_crust_cheese_pizza-68534" TargetMode="External"/><Relationship Id="rId76" Type="http://schemas.openxmlformats.org/officeDocument/2006/relationships/hyperlink" Target="https://www.schwansfoodservice.com/product/?page=villa_prima_6_wg_pre_proofed_sheeted_dough_ts-67611" TargetMode="External"/><Relationship Id="rId84" Type="http://schemas.openxmlformats.org/officeDocument/2006/relationships/hyperlink" Target="https://www.schwansfoodservice.com/product/?page=tony_s_galaxy_pizza_4_round_galaxy_cheese_pizza-78364" TargetMode="External"/><Relationship Id="rId89" Type="http://schemas.openxmlformats.org/officeDocument/2006/relationships/hyperlink" Target="https://www.schwansfoodservice.com/product/?page=tony_s_galaxy_pizza_4_round_galaxy_cheese_pizza_iw-78366" TargetMode="External"/><Relationship Id="rId7" Type="http://schemas.openxmlformats.org/officeDocument/2006/relationships/hyperlink" Target="https://www.schwansfoodservice.com/product/?page=big_daddy_s_primo_16_wg_rising_crust_four_cheese_pizza-78637" TargetMode="External"/><Relationship Id="rId71" Type="http://schemas.openxmlformats.org/officeDocument/2006/relationships/hyperlink" Target="https://www.schwansfoodservice.com/product/?page=villa_prima_16_pre_proofed_hand_tossed_style_sheeted_dough_ts-67608" TargetMode="External"/><Relationship Id="rId92" Type="http://schemas.openxmlformats.org/officeDocument/2006/relationships/hyperlink" Target="https://www.schwansfoodservice.com/product/?page=tony_s_5_whole_grain_100_mozz_pepperoni_pizza_iw-78314" TargetMode="External"/><Relationship Id="rId2" Type="http://schemas.openxmlformats.org/officeDocument/2006/relationships/hyperlink" Target="mailto:commodities@schwans.com" TargetMode="External"/><Relationship Id="rId16" Type="http://schemas.openxmlformats.org/officeDocument/2006/relationships/hyperlink" Target="https://www.schwansfoodservice.com/product/?page=big_daddy_s_harvest_16_wg_turkey_pepperoni_pizza-68544" TargetMode="External"/><Relationship Id="rId29" Type="http://schemas.openxmlformats.org/officeDocument/2006/relationships/hyperlink" Target="https://www.schwansfoodservice.com/product/?page=big_daddy_s_primo_16_wg_pre_sliced_par_baked_crust_uncured_turkey_pepperoni_pizza-68582" TargetMode="External"/><Relationship Id="rId11" Type="http://schemas.openxmlformats.org/officeDocument/2006/relationships/hyperlink" Target="https://www.schwansfoodservice.com/product/?page=big_daddy_s_bold_16_wg_rolled_edge_cheese_pizza-78985" TargetMode="External"/><Relationship Id="rId24" Type="http://schemas.openxmlformats.org/officeDocument/2006/relationships/hyperlink" Target="https://www.schwansfoodservice.com/product/?page=big_daddy_s_primo_16_wg_pre_sliced_par_baked_crust_four_cheese_pizza_8_cut-68586" TargetMode="External"/><Relationship Id="rId32" Type="http://schemas.openxmlformats.org/officeDocument/2006/relationships/hyperlink" Target="https://www.schwansfoodservice.com/product/?page=tony_s_deep_dish_5_51_whole_grain_100_mozz_cheese_pizza-78368" TargetMode="External"/><Relationship Id="rId37" Type="http://schemas.openxmlformats.org/officeDocument/2006/relationships/hyperlink" Target="https://www.schwansfoodservice.com/product/?page=tony_s_french_bread_6_wg_pepperoni_pizza-72672" TargetMode="External"/><Relationship Id="rId40" Type="http://schemas.openxmlformats.org/officeDocument/2006/relationships/hyperlink" Target="https://www.schwansfoodservice.com/product/?page=tony_s_french_bread_6_wg_multi_cheese_garlic_pizza-78359" TargetMode="External"/><Relationship Id="rId45" Type="http://schemas.openxmlformats.org/officeDocument/2006/relationships/hyperlink" Target="https://www.schwansfoodservice.com/product/?page=tony_s_french_bread_multi_cheese_garlic-68724" TargetMode="External"/><Relationship Id="rId53" Type="http://schemas.openxmlformats.org/officeDocument/2006/relationships/hyperlink" Target="https://www.schwansfoodservice.com/product/?page=tony_s_smartpizza_whole_grain_4x6_pepperoni_pizza_50_50_cheese-78674" TargetMode="External"/><Relationship Id="rId58" Type="http://schemas.openxmlformats.org/officeDocument/2006/relationships/hyperlink" Target="https://www.schwansfoodservice.com/product/?page=tony_s_smartpizza_wg_classic_wedge_100_mozzarella_cheese_pizza-72558" TargetMode="External"/><Relationship Id="rId66" Type="http://schemas.openxmlformats.org/officeDocument/2006/relationships/hyperlink" Target="https://www.schwansfoodservice.com/product/?page=tony_s_smartpizza_wg_classic_wedge_100_pepperoni_pizza-72560" TargetMode="External"/><Relationship Id="rId74" Type="http://schemas.openxmlformats.org/officeDocument/2006/relationships/hyperlink" Target="https://www.schwansfoodservice.com/product/?page=villa_prima_26_oz_dough_ball-67620" TargetMode="External"/><Relationship Id="rId79" Type="http://schemas.openxmlformats.org/officeDocument/2006/relationships/hyperlink" Target="https://www.schwansfoodservice.com/product/?page=villa_prima_starter_crusts_16_pre_proofed_rolled_edge_sheeted_dough-73087" TargetMode="External"/><Relationship Id="rId87" Type="http://schemas.openxmlformats.org/officeDocument/2006/relationships/hyperlink" Target="https://www.schwansfoodservice.com/product/?page=beacon_street_cafe_wg_cheese_stuffed_sandwich_iw-55299" TargetMode="External"/><Relationship Id="rId5" Type="http://schemas.openxmlformats.org/officeDocument/2006/relationships/hyperlink" Target="https://www.schwansfoodservice.com/product/?page=tony_s_wg_cheese_cheese_substitute_sausage_country_gravy_breakfast_pizza-78352" TargetMode="External"/><Relationship Id="rId61" Type="http://schemas.openxmlformats.org/officeDocument/2006/relationships/hyperlink" Target="https://www.schwansfoodservice.com/product/?page=tony_s_7_wg_classic_wedge_pepperoni_50_50-73159" TargetMode="External"/><Relationship Id="rId82" Type="http://schemas.openxmlformats.org/officeDocument/2006/relationships/hyperlink" Target="https://schwanskitchencircle.com/premiums/" TargetMode="External"/><Relationship Id="rId90" Type="http://schemas.openxmlformats.org/officeDocument/2006/relationships/hyperlink" Target="https://www.schwansfoodservice.com/product/?page=tony_s_galaxy_pizza_4_round_galaxy_pepp_pizza_iw-78367" TargetMode="External"/><Relationship Id="rId95" Type="http://schemas.openxmlformats.org/officeDocument/2006/relationships/drawing" Target="../drawings/drawing3.xml"/><Relationship Id="rId19" Type="http://schemas.openxmlformats.org/officeDocument/2006/relationships/hyperlink" Target="https://www.schwansfoodservice.com/product/?page=big_daddy_s_original_16_rolled_edge_pork_pepperoni_pizza-73143" TargetMode="External"/><Relationship Id="rId14" Type="http://schemas.openxmlformats.org/officeDocument/2006/relationships/hyperlink" Target="https://www.schwansfoodservice.com/product/?page=big_daddy_s_bold_16_wg_pre_sliced_rolled_edge_pork_pepperoni_pizza_10_cut-78998" TargetMode="External"/><Relationship Id="rId22" Type="http://schemas.openxmlformats.org/officeDocument/2006/relationships/hyperlink" Target="https://www.schwansfoodservice.com/product/?page=villa_prima_oven_ready_16_four_cheese_pizza-73140" TargetMode="External"/><Relationship Id="rId27" Type="http://schemas.openxmlformats.org/officeDocument/2006/relationships/hyperlink" Target="https://www.schwansfoodservice.com/product/?page=tony_s_16_wg_par_baked_crust_cheese_pizza-74772" TargetMode="External"/><Relationship Id="rId30" Type="http://schemas.openxmlformats.org/officeDocument/2006/relationships/hyperlink" Target="https://www.schwansfoodservice.com/product/?page=villa_prima_oven_ready_7_cheese_pizza_no_box_included-73020" TargetMode="External"/><Relationship Id="rId35" Type="http://schemas.openxmlformats.org/officeDocument/2006/relationships/hyperlink" Target="https://www.schwansfoodservice.com/product/?page=tony_s_galaxy_pizza_4_round_galaxy_pepperoni_pizza-78365" TargetMode="External"/><Relationship Id="rId43" Type="http://schemas.openxmlformats.org/officeDocument/2006/relationships/hyperlink" Target="https://www.schwansfoodservice.com/product/?page=tony_s_deep_dish_5_wg_ls_cheese_pizza-72580" TargetMode="External"/><Relationship Id="rId48" Type="http://schemas.openxmlformats.org/officeDocument/2006/relationships/hyperlink" Target="https://www.schwansfoodservice.com/product/?page=beacon_street_cafe_wg_pepperoni_stuffed_sandwich-78376" TargetMode="External"/><Relationship Id="rId56" Type="http://schemas.openxmlformats.org/officeDocument/2006/relationships/hyperlink" Target="https://www.schwansfoodservice.com/product/?page=tony_s_smartpizza_wg_4x6_sausage_pizza_100_mozz-78771" TargetMode="External"/><Relationship Id="rId64" Type="http://schemas.openxmlformats.org/officeDocument/2006/relationships/hyperlink" Target="https://www.schwansfoodservice.com/product/?page=tony_s_signature_7_51_wg_stuffed_crust_cheese_pizza-78649" TargetMode="External"/><Relationship Id="rId69" Type="http://schemas.openxmlformats.org/officeDocument/2006/relationships/hyperlink" Target="https://www.schwansfoodservice.com/product/?page=villa_prima_starter_crusts_16_51_wg_pre_proofed_sheeted_dough-73165" TargetMode="External"/><Relationship Id="rId77" Type="http://schemas.openxmlformats.org/officeDocument/2006/relationships/hyperlink" Target="https://www.schwansfoodservice.com/product/?page=villa_prima_7_pre_proofed_sheeted_dough_ts-67606" TargetMode="External"/><Relationship Id="rId8" Type="http://schemas.openxmlformats.org/officeDocument/2006/relationships/hyperlink" Target="https://www.schwansfoodservice.com/product/?page=big_daddy_s_primo_16_wg_rising_crust_turkey_pepperoni_pizza-78638" TargetMode="External"/><Relationship Id="rId51" Type="http://schemas.openxmlformats.org/officeDocument/2006/relationships/hyperlink" Target="https://www.schwansfoodservice.com/product/?page=coyote_grill_wg_chicken_cheese_quesadilla-78373" TargetMode="External"/><Relationship Id="rId72" Type="http://schemas.openxmlformats.org/officeDocument/2006/relationships/hyperlink" Target="https://www.schwansfoodservice.com/product/?page=villa_prima_16_wg_pre_proofed_sheeted_dough_ts-67609" TargetMode="External"/><Relationship Id="rId80" Type="http://schemas.openxmlformats.org/officeDocument/2006/relationships/hyperlink" Target="https://www.schwansfoodservice.com/product/?page=villa_prima_starter_crusts_16_pre_proofed_sheeted_dough-73037" TargetMode="External"/><Relationship Id="rId85" Type="http://schemas.openxmlformats.org/officeDocument/2006/relationships/hyperlink" Target="https://www.schwansfoodservice.com/product/?page=beacon_street_cafe_25_wg_turkey_sausage_egg_cheese_breakfast_sliders_iw-55227" TargetMode="External"/><Relationship Id="rId93" Type="http://schemas.openxmlformats.org/officeDocument/2006/relationships/hyperlink" Target="https://www.schwansfoodservice.com/product/?page=beacon_street_cafe_wg_pepperoni_stuffed_sandwich_iw-78377" TargetMode="External"/><Relationship Id="rId3" Type="http://schemas.openxmlformats.org/officeDocument/2006/relationships/hyperlink" Target="mailto:commodities@schwans.com" TargetMode="External"/><Relationship Id="rId12" Type="http://schemas.openxmlformats.org/officeDocument/2006/relationships/hyperlink" Target="https://www.schwansfoodservice.com/product/?page=big_daddy_s_bold_16_wg_rolled_edge_pork_pepperoni_pizza-78986" TargetMode="External"/><Relationship Id="rId17" Type="http://schemas.openxmlformats.org/officeDocument/2006/relationships/hyperlink" Target="https://www.schwansfoodservice.com/product/?page=villa_prima_scratch_ready_16_pizza-74795" TargetMode="External"/><Relationship Id="rId25" Type="http://schemas.openxmlformats.org/officeDocument/2006/relationships/hyperlink" Target="https://www.schwansfoodservice.com/product/?page=big_daddy_s_primo_16_wg_par_baked_crust_four_cheese_pizza-68591" TargetMode="External"/><Relationship Id="rId33" Type="http://schemas.openxmlformats.org/officeDocument/2006/relationships/hyperlink" Target="https://www.schwansfoodservice.com/product/?page=tony_s_deep_dish_5_51_whole_grain_100_mozz_pepperoni_pizza-78369" TargetMode="External"/><Relationship Id="rId38" Type="http://schemas.openxmlformats.org/officeDocument/2006/relationships/hyperlink" Target="https://www.schwansfoodservice.com/product/?page=tony_s_french_bread_6_wg_cheese_pizza-78356" TargetMode="External"/><Relationship Id="rId46" Type="http://schemas.openxmlformats.org/officeDocument/2006/relationships/hyperlink" Target="https://www.schwansfoodservice.com/product/?page=beacon_street_cafe_wg_cheese_stuffed_sticks_50_50-73318" TargetMode="External"/><Relationship Id="rId59" Type="http://schemas.openxmlformats.org/officeDocument/2006/relationships/hyperlink" Target="https://www.schwansfoodservice.com/product/?page=tony_s_fiestada_wg_pizza-68523" TargetMode="External"/><Relationship Id="rId67" Type="http://schemas.openxmlformats.org/officeDocument/2006/relationships/hyperlink" Target="https://www.schwansfoodservice.com/product/?page=tony_s_4_x_6_wg_thick_crust_cheese_pizza-68525" TargetMode="External"/><Relationship Id="rId20" Type="http://schemas.openxmlformats.org/officeDocument/2006/relationships/hyperlink" Target="https://www.schwansfoodservice.com/product/?page=big_daddy_s_primo_16_wg_pre_sliced_rising_crust_four_cheese_pizza_8_cut-78653" TargetMode="External"/><Relationship Id="rId41" Type="http://schemas.openxmlformats.org/officeDocument/2006/relationships/hyperlink" Target="https://www.schwansfoodservice.com/product/?page=tony_s_5_cheese_pizza-63519" TargetMode="External"/><Relationship Id="rId54" Type="http://schemas.openxmlformats.org/officeDocument/2006/relationships/hyperlink" Target="https://www.schwansfoodservice.com/product/?page=tony_s_smartpizza_whole_grain_cheese_pizza_100_mozz-78697" TargetMode="External"/><Relationship Id="rId62" Type="http://schemas.openxmlformats.org/officeDocument/2006/relationships/hyperlink" Target="https://www.schwansfoodservice.com/product/?page=tony_s_signature_7_51_wg_stuffed_crust_cheese_cheese_sub_pizza-78647" TargetMode="External"/><Relationship Id="rId70" Type="http://schemas.openxmlformats.org/officeDocument/2006/relationships/hyperlink" Target="https://www.schwansfoodservice.com/product/?page=villa_prima_16_pre_proofed_sheeted_dough_ts-67605" TargetMode="External"/><Relationship Id="rId75" Type="http://schemas.openxmlformats.org/officeDocument/2006/relationships/hyperlink" Target="https://www.schwansfoodservice.com/product/?page=villa_prima_8oz_dough_puck-67624" TargetMode="External"/><Relationship Id="rId83" Type="http://schemas.openxmlformats.org/officeDocument/2006/relationships/hyperlink" Target="https://www.schwansfoodservice.com/product/?page=big_daddy_s_primo_16_wg_scratch_ready_rising_crust_cheese-68594" TargetMode="External"/><Relationship Id="rId88" Type="http://schemas.openxmlformats.org/officeDocument/2006/relationships/hyperlink" Target="https://www.schwansfoodservice.com/product/?page=tony_s_32x5_wg_turkey_sausage_cheese_cheese_substitute_breakfast_pizza_iw-63913" TargetMode="External"/><Relationship Id="rId91" Type="http://schemas.openxmlformats.org/officeDocument/2006/relationships/hyperlink" Target="https://www.schwansfoodservice.com/product/?page=tony_s_deep_dish_5_51_whole_grain_100_mozz_cheese_pizza_iw-78315" TargetMode="External"/><Relationship Id="rId1" Type="http://schemas.openxmlformats.org/officeDocument/2006/relationships/hyperlink" Target="http://www.schwansfoodservice.com/" TargetMode="External"/><Relationship Id="rId6" Type="http://schemas.openxmlformats.org/officeDocument/2006/relationships/hyperlink" Target="https://www.schwansfoodservice.com/product/?page=tony_s_51_wg_bacon_scramble_breakfast_pizza-78353" TargetMode="External"/><Relationship Id="rId15" Type="http://schemas.openxmlformats.org/officeDocument/2006/relationships/hyperlink" Target="https://www.schwansfoodservice.com/product/?page=big_daddy_s_harvest_16_wg_rolled_edge_cheese_pizza-68543" TargetMode="External"/><Relationship Id="rId23" Type="http://schemas.openxmlformats.org/officeDocument/2006/relationships/hyperlink" Target="https://www.schwansfoodservice.com/product/?page=villa_prima_oven_ready_16_rolled_edge_pepperoni_pizza-73141" TargetMode="External"/><Relationship Id="rId28" Type="http://schemas.openxmlformats.org/officeDocument/2006/relationships/hyperlink" Target="https://www.schwansfoodservice.com/product/?page=tony_s_16_wg_par_baked_crust_turkey_pepperoni_pizza_10_cut-74849" TargetMode="External"/><Relationship Id="rId36" Type="http://schemas.openxmlformats.org/officeDocument/2006/relationships/hyperlink" Target="https://www.schwansfoodservice.com/product/?page=tony_s_french_bread_6_wg_cheese_pizza-72671" TargetMode="External"/><Relationship Id="rId49" Type="http://schemas.openxmlformats.org/officeDocument/2006/relationships/hyperlink" Target="https://www.schwansfoodservice.com/product/?page=beacon_street_cafe_wg_pepperoni_pizza_strips-78378" TargetMode="External"/><Relationship Id="rId57" Type="http://schemas.openxmlformats.org/officeDocument/2006/relationships/hyperlink" Target="https://www.schwansfoodservice.com/product/?page=tony_s_4_x_6_wg_thick_crust_cheese_pizza-68521" TargetMode="External"/><Relationship Id="rId10" Type="http://schemas.openxmlformats.org/officeDocument/2006/relationships/hyperlink" Target="https://www.schwansfoodservice.com/product/?page=big_daddy_s_primo_16_wg_rising_crust_four_meat_pizza-78640" TargetMode="External"/><Relationship Id="rId31" Type="http://schemas.openxmlformats.org/officeDocument/2006/relationships/hyperlink" Target="https://www.schwansfoodservice.com/product/?page=villa_prima_oven_ready_7_cheese_pizza_with_box-73022" TargetMode="External"/><Relationship Id="rId44" Type="http://schemas.openxmlformats.org/officeDocument/2006/relationships/hyperlink" Target="https://www.schwansfoodservice.com/product/?page=tony_s_deep_dish_5_wg_ls_turkey_pepperoni_pizza-72581" TargetMode="External"/><Relationship Id="rId52" Type="http://schemas.openxmlformats.org/officeDocument/2006/relationships/hyperlink" Target="https://www.schwansfoodservice.com/product/?page=tony_s_smartpizza_whole_grain_4x6_cheese_pizza_50_50-78673" TargetMode="External"/><Relationship Id="rId60" Type="http://schemas.openxmlformats.org/officeDocument/2006/relationships/hyperlink" Target="https://www.schwansfoodservice.com/product/?page=tony_s_7_wg_classic_wedge_cheese_pizza_50_50-73158" TargetMode="External"/><Relationship Id="rId65" Type="http://schemas.openxmlformats.org/officeDocument/2006/relationships/hyperlink" Target="https://www.schwansfoodservice.com/product/?page=tony_s_signature_7_51_wg_stuffed_crust_turkey_pepperoni_pizza-78650" TargetMode="External"/><Relationship Id="rId73" Type="http://schemas.openxmlformats.org/officeDocument/2006/relationships/hyperlink" Target="https://www.schwansfoodservice.com/product/?page=villa_prima_16_wg_pre_proofed_hand_tossed_style_sheeted_dough_ts-67610" TargetMode="External"/><Relationship Id="rId78" Type="http://schemas.openxmlformats.org/officeDocument/2006/relationships/hyperlink" Target="https://www.schwansfoodservice.com/product/?page=villa_prima_12_x_16_wg_pre_proofed_sheeted_dough_ts-67604" TargetMode="External"/><Relationship Id="rId81" Type="http://schemas.openxmlformats.org/officeDocument/2006/relationships/hyperlink" Target="https://www.schwansfoodservice.com/product/?page=villa_prima_12_x16_pre_proof_sheeted_dough_ts-67607" TargetMode="External"/><Relationship Id="rId86" Type="http://schemas.openxmlformats.org/officeDocument/2006/relationships/hyperlink" Target="https://www.schwansfoodservice.com/product/?page=beacon_street_cafe_51_wg_southwest_egg_cheese_breakfast_sliders_iw-55230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s://www.schwansfoodservice.com/product/?page=tony_s_wg_turkey_sausage_breakfast_pizza_50_50-63912" TargetMode="External"/><Relationship Id="rId9" Type="http://schemas.openxmlformats.org/officeDocument/2006/relationships/hyperlink" Target="https://www.schwansfoodservice.com/product/?page=big_daddy_s_primo_16_wg_rising_crust_buffalo_chicken_pizza-7863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hwansfoodservice.com/product/?page=tony_s_smartpizza_whole_grain_4x6_pepperoni_pizza_50_50_cheese-78674" TargetMode="External"/><Relationship Id="rId21" Type="http://schemas.openxmlformats.org/officeDocument/2006/relationships/hyperlink" Target="https://www.schwansfoodservice.com/product/?page=beacon_street_cafe_wg_pepperoni_pizza_strips-78378" TargetMode="External"/><Relationship Id="rId34" Type="http://schemas.openxmlformats.org/officeDocument/2006/relationships/hyperlink" Target="https://www.schwansfoodservice.com/product/?page=tony_s_7_wg_classic_wedge_pepperoni_50_50-73159" TargetMode="External"/><Relationship Id="rId42" Type="http://schemas.openxmlformats.org/officeDocument/2006/relationships/hyperlink" Target="https://www.schwansfoodservice.com/product/?page=big_daddy_s_primo_16_wg_par_baked_crust_four_cheese_pizza-68591" TargetMode="External"/><Relationship Id="rId47" Type="http://schemas.openxmlformats.org/officeDocument/2006/relationships/hyperlink" Target="https://www.schwansfoodservice.com/product/?page=tony_s_deep_dish_5_51_whole_grain_100_mozz_cheese_pizza-78368" TargetMode="External"/><Relationship Id="rId50" Type="http://schemas.openxmlformats.org/officeDocument/2006/relationships/hyperlink" Target="https://www.schwansfoodservice.com/product/?page=tony_s_galaxy_pizza_4_round_galaxy_pepperoni_pizza-78365" TargetMode="External"/><Relationship Id="rId55" Type="http://schemas.openxmlformats.org/officeDocument/2006/relationships/hyperlink" Target="https://www.schwansfoodservice.com/product/?page=tony_s_french_bread_6_wg_cheese_pizza-78356" TargetMode="External"/><Relationship Id="rId63" Type="http://schemas.openxmlformats.org/officeDocument/2006/relationships/hyperlink" Target="https://www.schwansfoodservice.com/product/?page=villa_prima_scratch_ready_16_pizza-74795" TargetMode="External"/><Relationship Id="rId68" Type="http://schemas.openxmlformats.org/officeDocument/2006/relationships/hyperlink" Target="https://www.schwansfoodservice.com/product/?page=tony_s_16_wg_par_baked_crust_cheese_pizza-68605" TargetMode="External"/><Relationship Id="rId76" Type="http://schemas.openxmlformats.org/officeDocument/2006/relationships/hyperlink" Target="https://www.schwansfoodservice.com/product/?page=big_daddy_s_primo_16_wg_pre_sliced_rising_crust_buffalo_chicken_pizza_8_cut-68622" TargetMode="External"/><Relationship Id="rId84" Type="http://schemas.openxmlformats.org/officeDocument/2006/relationships/hyperlink" Target="https://www.schwansfoodservice.com/product/?page=villa_prima_8oz_dough_puck-67624" TargetMode="External"/><Relationship Id="rId89" Type="http://schemas.openxmlformats.org/officeDocument/2006/relationships/hyperlink" Target="https://www.schwansfoodservice.com/product/?page=villa_prima_starter_crusts_16_pre_proofed_sheeted_dough-73037" TargetMode="External"/><Relationship Id="rId97" Type="http://schemas.openxmlformats.org/officeDocument/2006/relationships/hyperlink" Target="https://www.schwansfoodservice.com/product/?page=minh_orange_chicken_lightly_dusted_stir_fry_kit-69020" TargetMode="External"/><Relationship Id="rId7" Type="http://schemas.openxmlformats.org/officeDocument/2006/relationships/hyperlink" Target="https://www.schwansfoodservice.com/product/?page=tony_s_32x5_wg_turkey_sausage_cheese_cheese_substitute_breakfast_pizza_iw-63913" TargetMode="External"/><Relationship Id="rId71" Type="http://schemas.openxmlformats.org/officeDocument/2006/relationships/hyperlink" Target="https://www.schwansfoodservice.com/product/?page=big_daddy_s_primo_16_wg_pre_sliced_rising_crust_turkey_pepperoni_pizza_8_cut-78654" TargetMode="External"/><Relationship Id="rId92" Type="http://schemas.openxmlformats.org/officeDocument/2006/relationships/hyperlink" Target="https://www.schwansfoodservice.com/product/?page=tony_s_french_bread_multi_cheese_garlic-68724" TargetMode="External"/><Relationship Id="rId2" Type="http://schemas.openxmlformats.org/officeDocument/2006/relationships/hyperlink" Target="https://www.schwansfoodservice.com/product/?page=beacon_street_cafe_25_wg_turkey_sausage_egg_cheese_breakfast_sliders_iw-55227" TargetMode="External"/><Relationship Id="rId16" Type="http://schemas.openxmlformats.org/officeDocument/2006/relationships/hyperlink" Target="https://www.schwansfoodservice.com/product/?page=big_daddy_s_bold_16_wg_pre_sliced_rolled_edge_pork_pepperoni_pizza_10_cut-78998" TargetMode="External"/><Relationship Id="rId29" Type="http://schemas.openxmlformats.org/officeDocument/2006/relationships/hyperlink" Target="https://www.schwansfoodservice.com/product/?page=tony_s_smartpizza_wg_4x6_sausage_pizza_100_mozz-78771" TargetMode="External"/><Relationship Id="rId11" Type="http://schemas.openxmlformats.org/officeDocument/2006/relationships/hyperlink" Target="https://www.schwansfoodservice.com/product/?page=big_daddy_s_primo_16_wg_rising_crust_buffalo_chicken_pizza-78639" TargetMode="External"/><Relationship Id="rId24" Type="http://schemas.openxmlformats.org/officeDocument/2006/relationships/hyperlink" Target="https://www.schwansfoodservice.com/product/?page=coyote_grill_wg_chicken_cheese_quesadilla-78373" TargetMode="External"/><Relationship Id="rId32" Type="http://schemas.openxmlformats.org/officeDocument/2006/relationships/hyperlink" Target="https://www.schwansfoodservice.com/product/?page=tony_s_fiestada_wg_pizza-68523" TargetMode="External"/><Relationship Id="rId37" Type="http://schemas.openxmlformats.org/officeDocument/2006/relationships/hyperlink" Target="https://www.schwansfoodservice.com/product/?page=tony_s_signature_7_51_wg_stuffed_crust_cheese_pizza-78649" TargetMode="External"/><Relationship Id="rId40" Type="http://schemas.openxmlformats.org/officeDocument/2006/relationships/hyperlink" Target="https://www.schwansfoodservice.com/product/?page=villa_prima_starter_crusts_16_51_wg_pre_proofed_sheeted_dough-73165" TargetMode="External"/><Relationship Id="rId45" Type="http://schemas.openxmlformats.org/officeDocument/2006/relationships/hyperlink" Target="https://www.schwansfoodservice.com/product/?page=villa_prima_oven_ready_7_cheese_pizza_no_box_included-73020" TargetMode="External"/><Relationship Id="rId53" Type="http://schemas.openxmlformats.org/officeDocument/2006/relationships/hyperlink" Target="https://www.schwansfoodservice.com/product/?page=tony_s_french_bread_6_wg_cheese_pizza-72671" TargetMode="External"/><Relationship Id="rId58" Type="http://schemas.openxmlformats.org/officeDocument/2006/relationships/hyperlink" Target="https://www.schwansfoodservice.com/product/?page=tony_s_french_bread_6_wg_multi_cheese_pizza_iw-78361" TargetMode="External"/><Relationship Id="rId66" Type="http://schemas.openxmlformats.org/officeDocument/2006/relationships/hyperlink" Target="https://www.schwansfoodservice.com/product/?page=big_daddy_s_hand_tossed_style_16_wg_cheese_pizza-78398" TargetMode="External"/><Relationship Id="rId74" Type="http://schemas.openxmlformats.org/officeDocument/2006/relationships/hyperlink" Target="https://www.schwansfoodservice.com/product/?page=tony_s_16_wg_par_baked_crust_turkey_pepperoni_pizza_10_cut-74849" TargetMode="External"/><Relationship Id="rId79" Type="http://schemas.openxmlformats.org/officeDocument/2006/relationships/hyperlink" Target="https://www.schwansfoodservice.com/product/?page=villa_prima_16_pre_proofed_sheeted_dough_ts-67605" TargetMode="External"/><Relationship Id="rId87" Type="http://schemas.openxmlformats.org/officeDocument/2006/relationships/hyperlink" Target="https://www.schwansfoodservice.com/product/?page=villa_prima_12_x_16_wg_pre_proofed_sheeted_dough_ts-67604" TargetMode="External"/><Relationship Id="rId5" Type="http://schemas.openxmlformats.org/officeDocument/2006/relationships/hyperlink" Target="https://www.schwansfoodservice.com/product/?page=tony_s_wg_turkey_sausage_breakfast_pizza_50_50-63912" TargetMode="External"/><Relationship Id="rId61" Type="http://schemas.openxmlformats.org/officeDocument/2006/relationships/hyperlink" Target="https://www.schwansfoodservice.com/product/?page=big_daddy_s_harvest_16_wg_rolled_edge_cheese_pizza-68543" TargetMode="External"/><Relationship Id="rId82" Type="http://schemas.openxmlformats.org/officeDocument/2006/relationships/hyperlink" Target="https://www.schwansfoodservice.com/product/?page=villa_prima_16_wg_pre_proofed_hand_tossed_style_sheeted_dough_ts-67610" TargetMode="External"/><Relationship Id="rId90" Type="http://schemas.openxmlformats.org/officeDocument/2006/relationships/hyperlink" Target="https://www.schwansfoodservice.com/product/?page=tony_s_4_x_6_wg_thick_crust_cheese_pizza-68525" TargetMode="External"/><Relationship Id="rId95" Type="http://schemas.openxmlformats.org/officeDocument/2006/relationships/hyperlink" Target="https://www.schwansfoodservice.com/product/?page=villa_prima_12_x16_pre_proof_sheeted_dough_ts-67607" TargetMode="External"/><Relationship Id="rId19" Type="http://schemas.openxmlformats.org/officeDocument/2006/relationships/hyperlink" Target="https://www.schwansfoodservice.com/product/?page=beacon_street_cafe_wg_pepperoni_stuffed_sandwich-78376" TargetMode="External"/><Relationship Id="rId14" Type="http://schemas.openxmlformats.org/officeDocument/2006/relationships/hyperlink" Target="https://www.schwansfoodservice.com/product/?page=big_daddy_s_bold_16_wg_rolled_edge_pork_pepperoni_pizza-78986" TargetMode="External"/><Relationship Id="rId22" Type="http://schemas.openxmlformats.org/officeDocument/2006/relationships/hyperlink" Target="https://www.schwansfoodservice.com/product/?page=beacon_street_cafe_wg_pepperoni_pizza_strips_iw-78379" TargetMode="External"/><Relationship Id="rId27" Type="http://schemas.openxmlformats.org/officeDocument/2006/relationships/hyperlink" Target="https://www.schwansfoodservice.com/product/?page=tony_s_smartpizza_whole_grain_cheese_pizza_100_mozz-78697" TargetMode="External"/><Relationship Id="rId30" Type="http://schemas.openxmlformats.org/officeDocument/2006/relationships/hyperlink" Target="https://www.schwansfoodservice.com/product/?page=tony_s_4_x_6_wg_thick_crust_cheese_pizza-68521" TargetMode="External"/><Relationship Id="rId35" Type="http://schemas.openxmlformats.org/officeDocument/2006/relationships/hyperlink" Target="https://www.schwansfoodservice.com/product/?page=tony_s_signature_7_51_wg_stuffed_crust_cheese_cheese_sub_pizza-78647" TargetMode="External"/><Relationship Id="rId43" Type="http://schemas.openxmlformats.org/officeDocument/2006/relationships/hyperlink" Target="https://www.schwansfoodservice.com/product/?page=big_daddy_s_primo_16_wg_par_baked_crust_turkey_pepperoni_pizza-68592" TargetMode="External"/><Relationship Id="rId48" Type="http://schemas.openxmlformats.org/officeDocument/2006/relationships/hyperlink" Target="https://www.schwansfoodservice.com/product/?page=tony_s_deep_dish_5_51_whole_grain_100_mozz_pepperoni_pizza-78369" TargetMode="External"/><Relationship Id="rId56" Type="http://schemas.openxmlformats.org/officeDocument/2006/relationships/hyperlink" Target="https://www.schwansfoodservice.com/product/?page=tony_s_french_bread_6_whole_grain_pepperoni_pizza-78357" TargetMode="External"/><Relationship Id="rId64" Type="http://schemas.openxmlformats.org/officeDocument/2006/relationships/hyperlink" Target="https://www.schwansfoodservice.com/product/?page=big_daddy_s_original_16_rolled_edge_cheese_pizza-73142" TargetMode="External"/><Relationship Id="rId69" Type="http://schemas.openxmlformats.org/officeDocument/2006/relationships/hyperlink" Target="https://www.schwansfoodservice.com/product/?page=tony_s_16_wg_par_baked_crust_turkey_pepperoni_pizza-68608" TargetMode="External"/><Relationship Id="rId77" Type="http://schemas.openxmlformats.org/officeDocument/2006/relationships/hyperlink" Target="https://www.schwansfoodservice.com/product/?page=tony_s_deep_dish_5_wg_ls_cheese_pizza-72580" TargetMode="External"/><Relationship Id="rId100" Type="http://schemas.openxmlformats.org/officeDocument/2006/relationships/printerSettings" Target="../printerSettings/printerSettings4.bin"/><Relationship Id="rId8" Type="http://schemas.openxmlformats.org/officeDocument/2006/relationships/hyperlink" Target="https://www.schwansfoodservice.com/product/?page=tony_s_51_wg_bacon_scramble_breakfast_pizza-78353" TargetMode="External"/><Relationship Id="rId51" Type="http://schemas.openxmlformats.org/officeDocument/2006/relationships/hyperlink" Target="https://www.schwansfoodservice.com/product/?page=tony_s_galaxy_pizza_4_round_galaxy_cheese_pizza_iw-78366" TargetMode="External"/><Relationship Id="rId72" Type="http://schemas.openxmlformats.org/officeDocument/2006/relationships/hyperlink" Target="https://www.schwansfoodservice.com/product/?page=big_daddy_s_primo_16_wg_pre_sliced_rising_crust_4_meat_pizza_8_cut-68623" TargetMode="External"/><Relationship Id="rId80" Type="http://schemas.openxmlformats.org/officeDocument/2006/relationships/hyperlink" Target="https://www.schwansfoodservice.com/product/?page=villa_prima_16_pre_proofed_hand_tossed_style_sheeted_dough_ts-67608" TargetMode="External"/><Relationship Id="rId85" Type="http://schemas.openxmlformats.org/officeDocument/2006/relationships/hyperlink" Target="https://www.schwansfoodservice.com/product/?page=villa_prima_6_wg_pre_proofed_sheeted_dough_ts-67611" TargetMode="External"/><Relationship Id="rId93" Type="http://schemas.openxmlformats.org/officeDocument/2006/relationships/hyperlink" Target="https://www.schwansfoodservice.com/product/?page=villa_prima_oven_ready_16_four_cheese_pizza-73140" TargetMode="External"/><Relationship Id="rId98" Type="http://schemas.openxmlformats.org/officeDocument/2006/relationships/hyperlink" Target="https://www.schwansfoodservice.com/product/?page=minh_teriyaki_chicken_unbreaded_stir_fry_kit-69018" TargetMode="External"/><Relationship Id="rId3" Type="http://schemas.openxmlformats.org/officeDocument/2006/relationships/hyperlink" Target="https://www.schwansfoodservice.com/product/?page=beacon_street_cafe_51_wg_southwest_egg_cheese_breakfast_sliders_iw-55230" TargetMode="External"/><Relationship Id="rId12" Type="http://schemas.openxmlformats.org/officeDocument/2006/relationships/hyperlink" Target="https://www.schwansfoodservice.com/product/?page=big_daddy_s_primo_16_wg_rising_crust_four_meat_pizza-78640" TargetMode="External"/><Relationship Id="rId17" Type="http://schemas.openxmlformats.org/officeDocument/2006/relationships/hyperlink" Target="https://www.schwansfoodservice.com/product/?page=beacon_street_cafe_wg_cheese_stuffed_sticks_50_50-73318" TargetMode="External"/><Relationship Id="rId25" Type="http://schemas.openxmlformats.org/officeDocument/2006/relationships/hyperlink" Target="https://www.schwansfoodservice.com/product/?page=tony_s_smartpizza_whole_grain_4x6_cheese_pizza_50_50-78673" TargetMode="External"/><Relationship Id="rId33" Type="http://schemas.openxmlformats.org/officeDocument/2006/relationships/hyperlink" Target="https://www.schwansfoodservice.com/product/?page=tony_s_7_wg_classic_wedge_cheese_pizza_50_50-73158" TargetMode="External"/><Relationship Id="rId38" Type="http://schemas.openxmlformats.org/officeDocument/2006/relationships/hyperlink" Target="https://www.schwansfoodservice.com/product/?page=tony_s_signature_7_51_wg_stuffed_crust_turkey_pepperoni_pizza-78650" TargetMode="External"/><Relationship Id="rId46" Type="http://schemas.openxmlformats.org/officeDocument/2006/relationships/hyperlink" Target="https://www.schwansfoodservice.com/product/?page=villa_prima_oven_ready_7_cheese_pizza_with_box-73022" TargetMode="External"/><Relationship Id="rId59" Type="http://schemas.openxmlformats.org/officeDocument/2006/relationships/hyperlink" Target="https://www.schwansfoodservice.com/product/?page=tony_s_5_cheese_pizza-63519" TargetMode="External"/><Relationship Id="rId67" Type="http://schemas.openxmlformats.org/officeDocument/2006/relationships/hyperlink" Target="https://www.schwansfoodservice.com/product/?page=big_daddy_s_hand_tossed_style_16_wg_pork_pepperoni_pizza-78399" TargetMode="External"/><Relationship Id="rId20" Type="http://schemas.openxmlformats.org/officeDocument/2006/relationships/hyperlink" Target="https://www.schwansfoodservice.com/product/?page=beacon_street_cafe_wg_pepperoni_stuffed_sandwich_iw-78377" TargetMode="External"/><Relationship Id="rId41" Type="http://schemas.openxmlformats.org/officeDocument/2006/relationships/hyperlink" Target="https://www.schwansfoodservice.com/product/?page=big_daddy_s_primo_16_wg_pre_sliced_par_baked_crust_four_cheese_pizza_8_cut-68586" TargetMode="External"/><Relationship Id="rId54" Type="http://schemas.openxmlformats.org/officeDocument/2006/relationships/hyperlink" Target="https://www.schwansfoodservice.com/product/?page=tony_s_french_bread_6_wg_pepperoni_pizza-72672" TargetMode="External"/><Relationship Id="rId62" Type="http://schemas.openxmlformats.org/officeDocument/2006/relationships/hyperlink" Target="https://www.schwansfoodservice.com/product/?page=big_daddy_s_harvest_16_wg_turkey_pepperoni_pizza-68544" TargetMode="External"/><Relationship Id="rId70" Type="http://schemas.openxmlformats.org/officeDocument/2006/relationships/hyperlink" Target="https://www.schwansfoodservice.com/product/?page=big_daddy_s_primo_16_wg_pre_sliced_rising_crust_four_cheese_pizza_8_cut-78653" TargetMode="External"/><Relationship Id="rId75" Type="http://schemas.openxmlformats.org/officeDocument/2006/relationships/hyperlink" Target="https://www.schwansfoodservice.com/product/?page=big_daddy_s_primo_16_wg_pre_sliced_par_baked_crust_uncured_turkey_pepperoni_pizza-68582" TargetMode="External"/><Relationship Id="rId83" Type="http://schemas.openxmlformats.org/officeDocument/2006/relationships/hyperlink" Target="https://www.schwansfoodservice.com/product/?page=villa_prima_26_oz_dough_ball-67620" TargetMode="External"/><Relationship Id="rId88" Type="http://schemas.openxmlformats.org/officeDocument/2006/relationships/hyperlink" Target="https://www.schwansfoodservice.com/product/?page=villa_prima_starter_crusts_16_pre_proofed_rolled_edge_sheeted_dough-73087" TargetMode="External"/><Relationship Id="rId91" Type="http://schemas.openxmlformats.org/officeDocument/2006/relationships/hyperlink" Target="https://www.schwansfoodservice.com/product/?page=tony_s_4_x_6_wg_thick_crust_cheese_pizza-68534" TargetMode="External"/><Relationship Id="rId96" Type="http://schemas.openxmlformats.org/officeDocument/2006/relationships/hyperlink" Target="https://www.schwansfoodservice.com/product/?page=minh_general_tso_s_chicken_unbreaded_stir_fry_kit-69017" TargetMode="External"/><Relationship Id="rId1" Type="http://schemas.openxmlformats.org/officeDocument/2006/relationships/hyperlink" Target="https://www.schwansfoodservice.com/product/?page=beacon_street_cafe_25_wg_turkey_sausage_egg_cheese_breakfast_sliders-55226" TargetMode="External"/><Relationship Id="rId6" Type="http://schemas.openxmlformats.org/officeDocument/2006/relationships/hyperlink" Target="https://www.schwansfoodservice.com/product/?page=tony_s_wg_cheese_cheese_substitute_sausage_country_gravy_breakfast_pizza-78352" TargetMode="External"/><Relationship Id="rId15" Type="http://schemas.openxmlformats.org/officeDocument/2006/relationships/hyperlink" Target="https://www.schwansfoodservice.com/product/?page=big_daddy_s_bold_16_wg_pre_sliced_cheese_pizza_10_cut-78987" TargetMode="External"/><Relationship Id="rId23" Type="http://schemas.openxmlformats.org/officeDocument/2006/relationships/hyperlink" Target="https://www.schwansfoodservice.com/product/?page=coyote_grill_wg_cheese_quesadilla-78372" TargetMode="External"/><Relationship Id="rId28" Type="http://schemas.openxmlformats.org/officeDocument/2006/relationships/hyperlink" Target="https://www.schwansfoodservice.com/product/?page=tony_s_smartpizza_whole_grain_4x6_pepperoni_pizza_100-78698" TargetMode="External"/><Relationship Id="rId36" Type="http://schemas.openxmlformats.org/officeDocument/2006/relationships/hyperlink" Target="https://www.schwansfoodservice.com/product/?page=tony_s_signature_7_51_wg_stuffed_crust_trky_pepp_chs_chs_sub_pizza-78648" TargetMode="External"/><Relationship Id="rId49" Type="http://schemas.openxmlformats.org/officeDocument/2006/relationships/hyperlink" Target="https://www.schwansfoodservice.com/product/?page=tony_s_galaxy_pizza_4_round_galaxy_cheese_pizza-78364" TargetMode="External"/><Relationship Id="rId57" Type="http://schemas.openxmlformats.org/officeDocument/2006/relationships/hyperlink" Target="https://www.schwansfoodservice.com/product/?page=tony_s_french_bread_6_wg_multi_cheese_garlic_pizza-78359" TargetMode="External"/><Relationship Id="rId10" Type="http://schemas.openxmlformats.org/officeDocument/2006/relationships/hyperlink" Target="https://www.schwansfoodservice.com/product/?page=big_daddy_s_primo_16_wg_rising_crust_turkey_pepperoni_pizza-78638" TargetMode="External"/><Relationship Id="rId31" Type="http://schemas.openxmlformats.org/officeDocument/2006/relationships/hyperlink" Target="https://www.schwansfoodservice.com/product/?page=tony_s_smartpizza_wg_classic_wedge_100_mozzarella_cheese_pizza-72558" TargetMode="External"/><Relationship Id="rId44" Type="http://schemas.openxmlformats.org/officeDocument/2006/relationships/hyperlink" Target="https://www.schwansfoodservice.com/product/?page=tony_s_3_x_8_wg_cheesy_garlic_flatbread-72565" TargetMode="External"/><Relationship Id="rId52" Type="http://schemas.openxmlformats.org/officeDocument/2006/relationships/hyperlink" Target="https://www.schwansfoodservice.com/product/?page=tony_s_galaxy_pizza_4_round_galaxy_pepp_pizza_iw-78367" TargetMode="External"/><Relationship Id="rId60" Type="http://schemas.openxmlformats.org/officeDocument/2006/relationships/hyperlink" Target="https://www.schwansfoodservice.com/product/?page=tony_s_5_pork_pepperoni_pizza-63520" TargetMode="External"/><Relationship Id="rId65" Type="http://schemas.openxmlformats.org/officeDocument/2006/relationships/hyperlink" Target="https://www.schwansfoodservice.com/product/?page=big_daddy_s_original_16_rolled_edge_pork_pepperoni_pizza-73143" TargetMode="External"/><Relationship Id="rId73" Type="http://schemas.openxmlformats.org/officeDocument/2006/relationships/hyperlink" Target="https://www.schwansfoodservice.com/product/?page=tony_s_16_wg_par_baked_crust_cheese_pizza-74772" TargetMode="External"/><Relationship Id="rId78" Type="http://schemas.openxmlformats.org/officeDocument/2006/relationships/hyperlink" Target="https://www.schwansfoodservice.com/product/?page=tony_s_deep_dish_5_wg_ls_turkey_pepperoni_pizza-72581" TargetMode="External"/><Relationship Id="rId81" Type="http://schemas.openxmlformats.org/officeDocument/2006/relationships/hyperlink" Target="https://www.schwansfoodservice.com/product/?page=villa_prima_16_wg_pre_proofed_sheeted_dough_ts-67609" TargetMode="External"/><Relationship Id="rId86" Type="http://schemas.openxmlformats.org/officeDocument/2006/relationships/hyperlink" Target="https://www.schwansfoodservice.com/product/?page=villa_prima_7_pre_proofed_sheeted_dough_ts-67606" TargetMode="External"/><Relationship Id="rId94" Type="http://schemas.openxmlformats.org/officeDocument/2006/relationships/hyperlink" Target="https://www.schwansfoodservice.com/product/?page=villa_prima_oven_ready_16_rolled_edge_pepperoni_pizza-73141" TargetMode="External"/><Relationship Id="rId99" Type="http://schemas.openxmlformats.org/officeDocument/2006/relationships/hyperlink" Target="https://www.schwansfoodservice.com/product/?page=minh_sweet_sour_chicken_lightly_dusted_stir_fry_kit-69016" TargetMode="External"/><Relationship Id="rId101" Type="http://schemas.openxmlformats.org/officeDocument/2006/relationships/drawing" Target="../drawings/drawing4.xml"/><Relationship Id="rId4" Type="http://schemas.openxmlformats.org/officeDocument/2006/relationships/hyperlink" Target="https://www.schwansfoodservice.com/product/?page=beacon_street_cafe_wg_cheese_stuffed_sandwich_iw-55299" TargetMode="External"/><Relationship Id="rId9" Type="http://schemas.openxmlformats.org/officeDocument/2006/relationships/hyperlink" Target="https://www.schwansfoodservice.com/product/?page=big_daddy_s_primo_16_wg_rising_crust_four_cheese_pizza-78637" TargetMode="External"/><Relationship Id="rId13" Type="http://schemas.openxmlformats.org/officeDocument/2006/relationships/hyperlink" Target="https://www.schwansfoodservice.com/product/?page=big_daddy_s_bold_16_wg_rolled_edge_cheese_pizza-78985" TargetMode="External"/><Relationship Id="rId18" Type="http://schemas.openxmlformats.org/officeDocument/2006/relationships/hyperlink" Target="https://www.schwansfoodservice.com/product/?page=beacon_street_cafe_wg_cheese_stuffed_sticks-73338" TargetMode="External"/><Relationship Id="rId39" Type="http://schemas.openxmlformats.org/officeDocument/2006/relationships/hyperlink" Target="https://www.schwansfoodservice.com/product/?page=tony_s_smartpizza_wg_classic_wedge_100_pepperoni_pizza-7256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"/>
  <sheetViews>
    <sheetView showGridLines="0" zoomScale="83" zoomScaleNormal="83" workbookViewId="0">
      <pane ySplit="8" topLeftCell="A9" activePane="bottomLeft" state="frozen"/>
      <selection pane="bottomLeft" activeCell="L108" sqref="L108"/>
    </sheetView>
  </sheetViews>
  <sheetFormatPr defaultColWidth="12" defaultRowHeight="15" x14ac:dyDescent="0.25"/>
  <cols>
    <col min="1" max="1" width="9.140625" style="17" customWidth="1"/>
    <col min="2" max="2" width="71" style="17" customWidth="1"/>
    <col min="3" max="3" width="8.7109375" style="17" customWidth="1"/>
    <col min="4" max="4" width="6.42578125" style="17" customWidth="1"/>
    <col min="5" max="5" width="8.5703125" style="17" customWidth="1"/>
    <col min="6" max="6" width="8.140625" style="17" customWidth="1"/>
    <col min="7" max="7" width="12" style="17" customWidth="1"/>
    <col min="8" max="8" width="10.28515625" style="17" customWidth="1"/>
    <col min="9" max="11" width="11.28515625" style="17" customWidth="1"/>
    <col min="12" max="12" width="15.140625" style="17" customWidth="1"/>
    <col min="13" max="13" width="15.42578125" style="17" customWidth="1"/>
    <col min="14" max="14" width="14.140625" style="17" customWidth="1"/>
    <col min="15" max="16384" width="12" style="17"/>
  </cols>
  <sheetData>
    <row r="1" spans="1:17" ht="45.75" customHeight="1" x14ac:dyDescent="0.3">
      <c r="A1" s="15"/>
      <c r="B1" s="178" t="s">
        <v>173</v>
      </c>
      <c r="C1" s="179"/>
      <c r="D1" s="181" t="s">
        <v>167</v>
      </c>
      <c r="E1" s="182"/>
      <c r="F1" s="182"/>
      <c r="G1" s="183"/>
      <c r="H1" s="16"/>
      <c r="I1" s="191" t="s">
        <v>172</v>
      </c>
      <c r="J1" s="191"/>
      <c r="K1" s="191"/>
    </row>
    <row r="2" spans="1:17" ht="23.25" customHeight="1" x14ac:dyDescent="0.3">
      <c r="A2" s="18"/>
      <c r="B2" s="19" t="s">
        <v>28</v>
      </c>
      <c r="C2" s="20" t="s">
        <v>88</v>
      </c>
      <c r="D2" s="184">
        <f>L108</f>
        <v>0</v>
      </c>
      <c r="E2" s="185"/>
      <c r="F2" s="185"/>
      <c r="G2" s="186"/>
      <c r="H2" s="20"/>
      <c r="I2" s="190">
        <f>N108</f>
        <v>0</v>
      </c>
      <c r="J2" s="190"/>
      <c r="K2" s="190"/>
    </row>
    <row r="3" spans="1:17" ht="20.25" x14ac:dyDescent="0.3">
      <c r="A3" s="18"/>
      <c r="B3" s="21"/>
      <c r="C3" s="151" t="s">
        <v>89</v>
      </c>
      <c r="D3" s="187">
        <f>M108</f>
        <v>0</v>
      </c>
      <c r="E3" s="188"/>
      <c r="F3" s="188"/>
      <c r="G3" s="189"/>
      <c r="H3" s="151"/>
      <c r="I3" s="159" t="s">
        <v>171</v>
      </c>
      <c r="J3" s="162"/>
      <c r="K3" s="162"/>
    </row>
    <row r="4" spans="1:17" ht="20.25" x14ac:dyDescent="0.3">
      <c r="A4" s="18"/>
      <c r="B4" s="21"/>
      <c r="C4" s="152"/>
      <c r="D4" s="161"/>
      <c r="E4" s="161"/>
      <c r="F4" s="161"/>
      <c r="G4" s="161"/>
      <c r="H4" s="152"/>
      <c r="I4" s="160"/>
    </row>
    <row r="5" spans="1:17" ht="22.5" customHeight="1" x14ac:dyDescent="0.3">
      <c r="A5" s="18"/>
      <c r="B5" s="21"/>
      <c r="C5" s="138"/>
      <c r="D5" s="138"/>
      <c r="E5" s="138"/>
      <c r="F5" s="138"/>
      <c r="G5" s="138"/>
      <c r="H5" s="22"/>
      <c r="J5" s="138"/>
      <c r="K5" s="138"/>
      <c r="L5" s="138"/>
      <c r="M5" s="16"/>
      <c r="N5" s="16"/>
      <c r="O5" s="16"/>
      <c r="P5" s="16"/>
    </row>
    <row r="6" spans="1:17" ht="21" thickBot="1" x14ac:dyDescent="0.35">
      <c r="A6" s="21"/>
      <c r="B6" s="21"/>
      <c r="C6" s="21"/>
      <c r="D6" s="21"/>
      <c r="E6" s="21"/>
      <c r="F6" s="21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7" ht="47.25" x14ac:dyDescent="0.25">
      <c r="A7" s="207" t="s">
        <v>0</v>
      </c>
      <c r="B7" s="209" t="s">
        <v>1</v>
      </c>
      <c r="C7" s="207" t="s">
        <v>2</v>
      </c>
      <c r="D7" s="211" t="s">
        <v>3</v>
      </c>
      <c r="E7" s="211"/>
      <c r="F7" s="211"/>
      <c r="G7" s="196" t="s">
        <v>4</v>
      </c>
      <c r="H7" s="198" t="s">
        <v>5</v>
      </c>
      <c r="I7" s="200" t="s">
        <v>29</v>
      </c>
      <c r="J7" s="200" t="s">
        <v>94</v>
      </c>
      <c r="K7" s="202" t="s">
        <v>30</v>
      </c>
      <c r="L7" s="23" t="s">
        <v>31</v>
      </c>
      <c r="M7" s="24" t="s">
        <v>174</v>
      </c>
      <c r="N7" s="24" t="s">
        <v>170</v>
      </c>
      <c r="O7" s="16"/>
      <c r="P7" s="16"/>
    </row>
    <row r="8" spans="1:17" ht="46.5" customHeight="1" thickBot="1" x14ac:dyDescent="0.3">
      <c r="A8" s="208"/>
      <c r="B8" s="210"/>
      <c r="C8" s="208"/>
      <c r="D8" s="25" t="s">
        <v>7</v>
      </c>
      <c r="E8" s="25" t="s">
        <v>8</v>
      </c>
      <c r="F8" s="25" t="s">
        <v>9</v>
      </c>
      <c r="G8" s="197"/>
      <c r="H8" s="199"/>
      <c r="I8" s="201"/>
      <c r="J8" s="204"/>
      <c r="K8" s="203"/>
      <c r="L8" s="26" t="s">
        <v>6</v>
      </c>
      <c r="M8" s="27" t="s">
        <v>36</v>
      </c>
      <c r="N8" s="27"/>
      <c r="O8" s="16"/>
      <c r="P8" s="16"/>
    </row>
    <row r="9" spans="1:17" s="33" customFormat="1" ht="19.5" customHeight="1" thickBot="1" x14ac:dyDescent="0.3">
      <c r="A9" s="205" t="s">
        <v>181</v>
      </c>
      <c r="B9" s="212"/>
      <c r="C9" s="28"/>
      <c r="D9" s="29"/>
      <c r="E9" s="29"/>
      <c r="F9" s="29"/>
      <c r="G9" s="29"/>
      <c r="H9" s="30"/>
      <c r="I9" s="29"/>
      <c r="J9" s="29"/>
      <c r="K9" s="29"/>
      <c r="L9" s="31"/>
      <c r="M9" s="31"/>
      <c r="N9" s="32"/>
    </row>
    <row r="10" spans="1:17" s="44" customFormat="1" x14ac:dyDescent="0.25">
      <c r="A10" s="34">
        <v>55227</v>
      </c>
      <c r="B10" s="35" t="s">
        <v>54</v>
      </c>
      <c r="C10" s="36">
        <v>2.54</v>
      </c>
      <c r="D10" s="37">
        <v>0.75</v>
      </c>
      <c r="E10" s="37">
        <v>1.25</v>
      </c>
      <c r="F10" s="38">
        <v>0</v>
      </c>
      <c r="G10" s="39">
        <v>11.43</v>
      </c>
      <c r="H10" s="10"/>
      <c r="I10" s="1">
        <v>72</v>
      </c>
      <c r="J10" s="171">
        <f>VLOOKUP(A10,mozz!A:F,6,FALSE)</f>
        <v>0.6</v>
      </c>
      <c r="K10" s="40">
        <f t="shared" ref="K10:K19" si="0">H10/I10</f>
        <v>0</v>
      </c>
      <c r="L10" s="41">
        <f>VLOOKUP(A10,mozz!A:F,6,FALSE)*K10</f>
        <v>0</v>
      </c>
      <c r="M10" s="42">
        <f>VLOOKUP(A10,mozz!A:H,8,FALSE)*K10</f>
        <v>0</v>
      </c>
      <c r="N10" s="153">
        <f>VLOOKUP(A10,'TKC Points'!$A$1:$C$112,3,FALSE)*K10</f>
        <v>0</v>
      </c>
      <c r="O10" s="43"/>
      <c r="P10" s="43"/>
    </row>
    <row r="11" spans="1:17" s="44" customFormat="1" x14ac:dyDescent="0.25">
      <c r="A11" s="34">
        <v>55230</v>
      </c>
      <c r="B11" s="35" t="s">
        <v>55</v>
      </c>
      <c r="C11" s="36">
        <v>2.66</v>
      </c>
      <c r="D11" s="37">
        <v>1</v>
      </c>
      <c r="E11" s="37">
        <v>1</v>
      </c>
      <c r="F11" s="38">
        <v>0</v>
      </c>
      <c r="G11" s="39">
        <v>11.97</v>
      </c>
      <c r="H11" s="10"/>
      <c r="I11" s="1">
        <v>72</v>
      </c>
      <c r="J11" s="171">
        <f>VLOOKUP(A11,mozz!A:F,6,FALSE)</f>
        <v>0.94</v>
      </c>
      <c r="K11" s="40">
        <f t="shared" si="0"/>
        <v>0</v>
      </c>
      <c r="L11" s="41">
        <f>VLOOKUP(A11,mozz!A:F,6,FALSE)*K11</f>
        <v>0</v>
      </c>
      <c r="M11" s="42">
        <f>VLOOKUP(A11,mozz!A:H,8,FALSE)*K11</f>
        <v>0</v>
      </c>
      <c r="N11" s="153">
        <f>VLOOKUP(A11,'TKC Points'!$A$1:$C$112,3,FALSE)*K11</f>
        <v>0</v>
      </c>
      <c r="O11" s="43"/>
      <c r="P11" s="43"/>
    </row>
    <row r="12" spans="1:17" s="44" customFormat="1" x14ac:dyDescent="0.25">
      <c r="A12" s="34">
        <v>55299</v>
      </c>
      <c r="B12" s="35" t="s">
        <v>56</v>
      </c>
      <c r="C12" s="36">
        <v>2.27</v>
      </c>
      <c r="D12" s="37">
        <v>1</v>
      </c>
      <c r="E12" s="37">
        <v>1</v>
      </c>
      <c r="F12" s="38">
        <v>0</v>
      </c>
      <c r="G12" s="39">
        <v>13.62</v>
      </c>
      <c r="H12" s="10"/>
      <c r="I12" s="1">
        <v>96</v>
      </c>
      <c r="J12" s="140">
        <v>4.95</v>
      </c>
      <c r="K12" s="40">
        <f t="shared" si="0"/>
        <v>0</v>
      </c>
      <c r="L12" s="41">
        <f>VLOOKUP(A12,mozz!A:F,6,FALSE)*K12</f>
        <v>0</v>
      </c>
      <c r="M12" s="42">
        <f>VLOOKUP(A12,mozz!A:H,8,FALSE)*K12</f>
        <v>0</v>
      </c>
      <c r="N12" s="153">
        <f>VLOOKUP(A12,'TKC Points'!$A$1:$C$112,3,FALSE)*K12</f>
        <v>0</v>
      </c>
      <c r="O12" s="43"/>
      <c r="P12" s="43"/>
      <c r="Q12" s="43"/>
    </row>
    <row r="13" spans="1:17" s="44" customFormat="1" x14ac:dyDescent="0.25">
      <c r="A13" s="34">
        <v>63913</v>
      </c>
      <c r="B13" s="35" t="s">
        <v>87</v>
      </c>
      <c r="C13" s="36">
        <v>3.67</v>
      </c>
      <c r="D13" s="37">
        <v>1</v>
      </c>
      <c r="E13" s="37">
        <v>1.75</v>
      </c>
      <c r="F13" s="38">
        <v>0</v>
      </c>
      <c r="G13" s="39">
        <v>22.93</v>
      </c>
      <c r="H13" s="10"/>
      <c r="I13" s="1">
        <v>100</v>
      </c>
      <c r="J13" s="171">
        <f>VLOOKUP(A13,mozz!A:F,6,FALSE)</f>
        <v>2</v>
      </c>
      <c r="K13" s="40">
        <f t="shared" si="0"/>
        <v>0</v>
      </c>
      <c r="L13" s="41">
        <f>VLOOKUP(A13,mozz!A:F,6,FALSE)*K13</f>
        <v>0</v>
      </c>
      <c r="M13" s="42">
        <f>VLOOKUP(A13,mozz!A:H,8,FALSE)*K13</f>
        <v>0</v>
      </c>
      <c r="N13" s="153">
        <f>VLOOKUP(A13,'TKC Points'!$A$1:$C$112,3,FALSE)*K13</f>
        <v>0</v>
      </c>
      <c r="O13" s="43"/>
      <c r="P13" s="43"/>
    </row>
    <row r="14" spans="1:17" s="44" customFormat="1" x14ac:dyDescent="0.25">
      <c r="A14" s="34">
        <v>63916</v>
      </c>
      <c r="B14" s="35" t="s">
        <v>179</v>
      </c>
      <c r="C14" s="36">
        <v>3.67</v>
      </c>
      <c r="D14" s="37">
        <v>1</v>
      </c>
      <c r="E14" s="37">
        <v>1.75</v>
      </c>
      <c r="F14" s="38">
        <v>0</v>
      </c>
      <c r="G14" s="39">
        <v>22.93</v>
      </c>
      <c r="H14" s="10"/>
      <c r="I14" s="1">
        <v>100</v>
      </c>
      <c r="J14" s="171">
        <f>VLOOKUP(A14,mozz!A:F,6,FALSE)</f>
        <v>4</v>
      </c>
      <c r="K14" s="40">
        <f t="shared" si="0"/>
        <v>0</v>
      </c>
      <c r="L14" s="41">
        <f>VLOOKUP(A14,mozz!A:F,6,FALSE)*K14</f>
        <v>0</v>
      </c>
      <c r="M14" s="42">
        <f>VLOOKUP(A14,mozz!A:H,8,FALSE)*K14</f>
        <v>0</v>
      </c>
      <c r="N14" s="153">
        <f>VLOOKUP(A14,'TKC Points'!$A$1:$C$112,3,FALSE)*K14</f>
        <v>0</v>
      </c>
      <c r="O14" s="43"/>
      <c r="P14" s="43"/>
    </row>
    <row r="15" spans="1:17" s="44" customFormat="1" x14ac:dyDescent="0.25">
      <c r="A15" s="34">
        <v>78366</v>
      </c>
      <c r="B15" s="35" t="s">
        <v>114</v>
      </c>
      <c r="C15" s="56">
        <v>4.46</v>
      </c>
      <c r="D15" s="57">
        <v>2</v>
      </c>
      <c r="E15" s="57">
        <v>2</v>
      </c>
      <c r="F15" s="58" t="s">
        <v>11</v>
      </c>
      <c r="G15" s="57">
        <v>20.07</v>
      </c>
      <c r="H15" s="12"/>
      <c r="I15" s="8">
        <v>72</v>
      </c>
      <c r="J15" s="171">
        <f>VLOOKUP(A15,mozz!A:F,6,FALSE)</f>
        <v>7.06</v>
      </c>
      <c r="K15" s="59">
        <f t="shared" si="0"/>
        <v>0</v>
      </c>
      <c r="L15" s="60">
        <f>VLOOKUP(A15,mozz!A:F,6,FALSE)*K15</f>
        <v>0</v>
      </c>
      <c r="M15" s="61">
        <f>VLOOKUP(A15,mozz!A:H,8,FALSE)*K15</f>
        <v>0</v>
      </c>
      <c r="N15" s="153">
        <f>VLOOKUP(A15,'TKC Points'!$A$1:$C$112,3,FALSE)*K15</f>
        <v>0</v>
      </c>
      <c r="O15" s="43"/>
      <c r="P15" s="43"/>
    </row>
    <row r="16" spans="1:17" s="44" customFormat="1" x14ac:dyDescent="0.25">
      <c r="A16" s="34">
        <v>78367</v>
      </c>
      <c r="B16" s="35" t="s">
        <v>115</v>
      </c>
      <c r="C16" s="56">
        <v>4.51</v>
      </c>
      <c r="D16" s="57">
        <v>2</v>
      </c>
      <c r="E16" s="57">
        <v>2</v>
      </c>
      <c r="F16" s="58" t="s">
        <v>11</v>
      </c>
      <c r="G16" s="57">
        <v>20.29</v>
      </c>
      <c r="H16" s="12"/>
      <c r="I16" s="8">
        <v>72</v>
      </c>
      <c r="J16" s="171">
        <f>VLOOKUP(A16,mozz!A:F,6,FALSE)</f>
        <v>6.39</v>
      </c>
      <c r="K16" s="59">
        <f t="shared" si="0"/>
        <v>0</v>
      </c>
      <c r="L16" s="60">
        <f>VLOOKUP(A16,mozz!A:F,6,FALSE)*K16</f>
        <v>0</v>
      </c>
      <c r="M16" s="61">
        <f>VLOOKUP(A16,mozz!A:H,8,FALSE)*K16</f>
        <v>0</v>
      </c>
      <c r="N16" s="153">
        <f>VLOOKUP(A16,'TKC Points'!$A$1:$C$112,3,FALSE)*K16</f>
        <v>0</v>
      </c>
      <c r="O16" s="43"/>
      <c r="P16" s="43"/>
    </row>
    <row r="17" spans="1:16" s="44" customFormat="1" x14ac:dyDescent="0.25">
      <c r="A17" s="34">
        <v>78315</v>
      </c>
      <c r="B17" s="160" t="s">
        <v>165</v>
      </c>
      <c r="C17" s="56">
        <v>4.9800000000000004</v>
      </c>
      <c r="D17" s="57">
        <v>2</v>
      </c>
      <c r="E17" s="57">
        <v>2</v>
      </c>
      <c r="F17" s="58" t="s">
        <v>11</v>
      </c>
      <c r="G17" s="57">
        <v>18.670000000000002</v>
      </c>
      <c r="H17" s="12"/>
      <c r="I17" s="8">
        <v>60</v>
      </c>
      <c r="J17" s="171">
        <f>VLOOKUP(A17,mozz!A:F,6,FALSE)</f>
        <v>5.92</v>
      </c>
      <c r="K17" s="59">
        <f t="shared" si="0"/>
        <v>0</v>
      </c>
      <c r="L17" s="60">
        <f>VLOOKUP(A17,mozz!A:F,6,FALSE)*K17</f>
        <v>0</v>
      </c>
      <c r="M17" s="61">
        <f>VLOOKUP(A17,mozz!A:H,8,FALSE)*K17</f>
        <v>0</v>
      </c>
      <c r="N17" s="153">
        <f>VLOOKUP(A17,'TKC Points'!$A$1:$C$112,3,FALSE)*K17</f>
        <v>0</v>
      </c>
      <c r="O17" s="43"/>
      <c r="P17" s="43"/>
    </row>
    <row r="18" spans="1:16" s="44" customFormat="1" x14ac:dyDescent="0.25">
      <c r="A18" s="34">
        <v>78314</v>
      </c>
      <c r="B18" s="160" t="s">
        <v>164</v>
      </c>
      <c r="C18" s="56">
        <v>4.9800000000000004</v>
      </c>
      <c r="D18" s="57">
        <v>2</v>
      </c>
      <c r="E18" s="57">
        <v>2</v>
      </c>
      <c r="F18" s="58" t="s">
        <v>11</v>
      </c>
      <c r="G18" s="57">
        <v>18.670000000000002</v>
      </c>
      <c r="H18" s="12"/>
      <c r="I18" s="8">
        <v>60</v>
      </c>
      <c r="J18" s="171">
        <f>VLOOKUP(A18,mozz!A:F,6,FALSE)</f>
        <v>4.8</v>
      </c>
      <c r="K18" s="59">
        <f t="shared" si="0"/>
        <v>0</v>
      </c>
      <c r="L18" s="60">
        <f>VLOOKUP(A18,mozz!A:F,6,FALSE)*K18</f>
        <v>0</v>
      </c>
      <c r="M18" s="61">
        <f>VLOOKUP(A18,mozz!A:H,8,FALSE)*K18</f>
        <v>0</v>
      </c>
      <c r="N18" s="153">
        <f>VLOOKUP(A18,'TKC Points'!$A$1:$C$112,3,FALSE)*K18</f>
        <v>0</v>
      </c>
      <c r="O18" s="43"/>
      <c r="P18" s="43"/>
    </row>
    <row r="19" spans="1:16" s="44" customFormat="1" ht="15.75" thickBot="1" x14ac:dyDescent="0.3">
      <c r="A19" s="34">
        <v>78377</v>
      </c>
      <c r="B19" s="35" t="s">
        <v>66</v>
      </c>
      <c r="C19" s="36">
        <v>4.46</v>
      </c>
      <c r="D19" s="37">
        <v>2</v>
      </c>
      <c r="E19" s="37">
        <v>2</v>
      </c>
      <c r="F19" s="38" t="s">
        <v>11</v>
      </c>
      <c r="G19" s="39">
        <v>6.69</v>
      </c>
      <c r="H19" s="10"/>
      <c r="I19" s="1">
        <v>24</v>
      </c>
      <c r="J19" s="171">
        <f>VLOOKUP(A19,mozz!A:F,6,FALSE)</f>
        <v>1.36</v>
      </c>
      <c r="K19" s="40">
        <f t="shared" si="0"/>
        <v>0</v>
      </c>
      <c r="L19" s="41">
        <f>VLOOKUP(A19,mozz!A:F,6,FALSE)*K19</f>
        <v>0</v>
      </c>
      <c r="M19" s="42">
        <f>VLOOKUP(A19,mozz!A:H,8,FALSE)*K19</f>
        <v>0</v>
      </c>
      <c r="N19" s="153">
        <f>VLOOKUP(A19,'TKC Points'!$A$1:$C$112,3,FALSE)*K19</f>
        <v>0</v>
      </c>
      <c r="O19" s="43"/>
      <c r="P19" s="43"/>
    </row>
    <row r="20" spans="1:16" s="33" customFormat="1" ht="19.5" thickBot="1" x14ac:dyDescent="0.3">
      <c r="A20" s="205" t="s">
        <v>69</v>
      </c>
      <c r="B20" s="206"/>
      <c r="C20" s="28"/>
      <c r="D20" s="29"/>
      <c r="E20" s="29"/>
      <c r="F20" s="29"/>
      <c r="G20" s="29"/>
      <c r="H20" s="30"/>
      <c r="I20" s="29"/>
      <c r="J20" s="29"/>
      <c r="K20" s="29"/>
      <c r="L20" s="31"/>
      <c r="M20" s="31"/>
      <c r="N20" s="32"/>
    </row>
    <row r="21" spans="1:16" s="44" customFormat="1" x14ac:dyDescent="0.25">
      <c r="A21" s="34">
        <v>63912</v>
      </c>
      <c r="B21" s="35" t="s">
        <v>50</v>
      </c>
      <c r="C21" s="36">
        <v>3.31</v>
      </c>
      <c r="D21" s="37">
        <v>1</v>
      </c>
      <c r="E21" s="37">
        <v>1.5</v>
      </c>
      <c r="F21" s="38">
        <v>0</v>
      </c>
      <c r="G21" s="39">
        <v>26.48</v>
      </c>
      <c r="H21" s="10"/>
      <c r="I21" s="1">
        <v>128</v>
      </c>
      <c r="J21" s="171">
        <f>VLOOKUP(A21,mozz!A:F,6,FALSE)</f>
        <v>2.4</v>
      </c>
      <c r="K21" s="40">
        <f t="shared" ref="K21:K23" si="1">H21/I21</f>
        <v>0</v>
      </c>
      <c r="L21" s="41">
        <f>VLOOKUP(A21,mozz!A:F,6,FALSE)*K21</f>
        <v>0</v>
      </c>
      <c r="M21" s="42">
        <f>VLOOKUP(A21,mozz!A:H,8,FALSE)*K21</f>
        <v>0</v>
      </c>
      <c r="N21" s="153">
        <f>VLOOKUP(A21,'TKC Points'!$A$1:$C$112,3,FALSE)*K21</f>
        <v>0</v>
      </c>
      <c r="O21" s="43"/>
      <c r="P21" s="43"/>
    </row>
    <row r="22" spans="1:16" s="44" customFormat="1" x14ac:dyDescent="0.25">
      <c r="A22" s="34">
        <v>78352</v>
      </c>
      <c r="B22" s="35" t="s">
        <v>101</v>
      </c>
      <c r="C22" s="36">
        <v>3</v>
      </c>
      <c r="D22" s="37">
        <v>1</v>
      </c>
      <c r="E22" s="37" t="s">
        <v>10</v>
      </c>
      <c r="F22" s="38">
        <v>0</v>
      </c>
      <c r="G22" s="39">
        <v>24</v>
      </c>
      <c r="H22" s="10"/>
      <c r="I22" s="1">
        <v>128</v>
      </c>
      <c r="J22" s="171">
        <f>VLOOKUP(A22,mozz!A:F,6,FALSE)</f>
        <v>2.2400000000000002</v>
      </c>
      <c r="K22" s="40">
        <f t="shared" si="1"/>
        <v>0</v>
      </c>
      <c r="L22" s="41">
        <f>VLOOKUP(A22,mozz!A:F,6,FALSE)*K22</f>
        <v>0</v>
      </c>
      <c r="M22" s="42">
        <f>VLOOKUP(A22,mozz!A:H,8,FALSE)*K22</f>
        <v>0</v>
      </c>
      <c r="N22" s="153">
        <f>VLOOKUP(A22,'TKC Points'!$A$1:$C$112,3,FALSE)*K22</f>
        <v>0</v>
      </c>
      <c r="O22" s="43"/>
      <c r="P22" s="43"/>
    </row>
    <row r="23" spans="1:16" s="44" customFormat="1" ht="15.75" thickBot="1" x14ac:dyDescent="0.3">
      <c r="A23" s="34">
        <v>78353</v>
      </c>
      <c r="B23" s="35" t="s">
        <v>102</v>
      </c>
      <c r="C23" s="36">
        <v>2.95</v>
      </c>
      <c r="D23" s="37">
        <v>1</v>
      </c>
      <c r="E23" s="37" t="s">
        <v>10</v>
      </c>
      <c r="F23" s="38">
        <v>0</v>
      </c>
      <c r="G23" s="39">
        <v>23.6</v>
      </c>
      <c r="H23" s="10"/>
      <c r="I23" s="1">
        <v>128</v>
      </c>
      <c r="J23" s="171">
        <f>VLOOKUP(A23,mozz!A:F,6,FALSE)</f>
        <v>4.96</v>
      </c>
      <c r="K23" s="40">
        <f t="shared" si="1"/>
        <v>0</v>
      </c>
      <c r="L23" s="41">
        <f>VLOOKUP(A23,mozz!A:F,6,FALSE)*K23</f>
        <v>0</v>
      </c>
      <c r="M23" s="42">
        <f>VLOOKUP(A23,mozz!A:H,8,FALSE)*K23</f>
        <v>0</v>
      </c>
      <c r="N23" s="153">
        <f>VLOOKUP(A23,'TKC Points'!$A$1:$C$112,3,FALSE)*K23</f>
        <v>0</v>
      </c>
      <c r="O23" s="43"/>
      <c r="P23" s="43"/>
    </row>
    <row r="24" spans="1:16" s="44" customFormat="1" ht="19.5" customHeight="1" thickBot="1" x14ac:dyDescent="0.3">
      <c r="A24" s="205" t="s">
        <v>159</v>
      </c>
      <c r="B24" s="206"/>
      <c r="C24" s="45"/>
      <c r="D24" s="46"/>
      <c r="E24" s="46"/>
      <c r="F24" s="46"/>
      <c r="G24" s="46"/>
      <c r="H24" s="47"/>
      <c r="I24" s="46"/>
      <c r="J24" s="172"/>
      <c r="K24" s="48"/>
      <c r="L24" s="49"/>
      <c r="M24" s="31"/>
      <c r="N24" s="32"/>
      <c r="O24" s="43"/>
      <c r="P24" s="43"/>
    </row>
    <row r="25" spans="1:16" s="44" customFormat="1" x14ac:dyDescent="0.25">
      <c r="A25" s="34">
        <v>78637</v>
      </c>
      <c r="B25" s="35" t="s">
        <v>59</v>
      </c>
      <c r="C25" s="50">
        <v>5.18</v>
      </c>
      <c r="D25" s="51">
        <v>2</v>
      </c>
      <c r="E25" s="51">
        <v>2</v>
      </c>
      <c r="F25" s="52" t="s">
        <v>11</v>
      </c>
      <c r="G25" s="51">
        <v>23.34</v>
      </c>
      <c r="H25" s="11"/>
      <c r="I25" s="7">
        <v>72</v>
      </c>
      <c r="J25" s="171">
        <f>VLOOKUP(A25,mozz!A:F,6,FALSE)</f>
        <v>9</v>
      </c>
      <c r="K25" s="53">
        <f t="shared" ref="K25:K43" si="2">H25/I25</f>
        <v>0</v>
      </c>
      <c r="L25" s="54">
        <f>VLOOKUP(A25,mozz!A:F,6,FALSE)*K25</f>
        <v>0</v>
      </c>
      <c r="M25" s="55">
        <f>VLOOKUP(A25,mozz!A:H,8,FALSE)*K25</f>
        <v>0</v>
      </c>
      <c r="N25" s="153">
        <f>VLOOKUP(A25,'TKC Points'!$A$1:$C$112,3,FALSE)*K25</f>
        <v>0</v>
      </c>
      <c r="O25" s="43"/>
      <c r="P25" s="43"/>
    </row>
    <row r="26" spans="1:16" s="44" customFormat="1" x14ac:dyDescent="0.25">
      <c r="A26" s="34">
        <v>78638</v>
      </c>
      <c r="B26" s="35" t="s">
        <v>60</v>
      </c>
      <c r="C26" s="56">
        <v>5.18</v>
      </c>
      <c r="D26" s="57">
        <v>2</v>
      </c>
      <c r="E26" s="57">
        <v>2</v>
      </c>
      <c r="F26" s="58" t="s">
        <v>11</v>
      </c>
      <c r="G26" s="57">
        <v>23.34</v>
      </c>
      <c r="H26" s="12"/>
      <c r="I26" s="8">
        <v>72</v>
      </c>
      <c r="J26" s="171">
        <f>VLOOKUP(A26,mozz!A:F,6,FALSE)</f>
        <v>7.2</v>
      </c>
      <c r="K26" s="59">
        <f t="shared" si="2"/>
        <v>0</v>
      </c>
      <c r="L26" s="60">
        <f>VLOOKUP(A26,mozz!A:F,6,FALSE)*K26</f>
        <v>0</v>
      </c>
      <c r="M26" s="61">
        <f>VLOOKUP(A26,mozz!A:H,8,FALSE)*K26</f>
        <v>0</v>
      </c>
      <c r="N26" s="153">
        <f>VLOOKUP(A26,'TKC Points'!$A$1:$C$112,3,FALSE)*K26</f>
        <v>0</v>
      </c>
      <c r="O26" s="43"/>
      <c r="P26" s="43"/>
    </row>
    <row r="27" spans="1:16" s="44" customFormat="1" x14ac:dyDescent="0.25">
      <c r="A27" s="34">
        <v>78653</v>
      </c>
      <c r="B27" s="35" t="s">
        <v>99</v>
      </c>
      <c r="C27" s="56">
        <v>5.18</v>
      </c>
      <c r="D27" s="57">
        <v>2</v>
      </c>
      <c r="E27" s="57">
        <v>2</v>
      </c>
      <c r="F27" s="58" t="s">
        <v>11</v>
      </c>
      <c r="G27" s="57">
        <v>23.34</v>
      </c>
      <c r="H27" s="12"/>
      <c r="I27" s="8">
        <v>72</v>
      </c>
      <c r="J27" s="171">
        <f>VLOOKUP(A27,mozz!A:F,6,FALSE)</f>
        <v>9</v>
      </c>
      <c r="K27" s="59">
        <f t="shared" ref="K27:K28" si="3">H27/I27</f>
        <v>0</v>
      </c>
      <c r="L27" s="60">
        <f>VLOOKUP(A27,mozz!A:F,6,FALSE)*K27</f>
        <v>0</v>
      </c>
      <c r="M27" s="61">
        <f>VLOOKUP(A27,mozz!A:H,8,FALSE)*K27</f>
        <v>0</v>
      </c>
      <c r="N27" s="153">
        <f>VLOOKUP(A27,'TKC Points'!$A$1:$C$112,3,FALSE)*K27</f>
        <v>0</v>
      </c>
      <c r="O27" s="43"/>
      <c r="P27" s="43"/>
    </row>
    <row r="28" spans="1:16" s="44" customFormat="1" x14ac:dyDescent="0.25">
      <c r="A28" s="34">
        <v>78654</v>
      </c>
      <c r="B28" s="35" t="s">
        <v>106</v>
      </c>
      <c r="C28" s="56">
        <v>5.18</v>
      </c>
      <c r="D28" s="57">
        <v>2</v>
      </c>
      <c r="E28" s="57">
        <v>2</v>
      </c>
      <c r="F28" s="58" t="s">
        <v>11</v>
      </c>
      <c r="G28" s="57">
        <v>23.34</v>
      </c>
      <c r="H28" s="12"/>
      <c r="I28" s="8">
        <v>72</v>
      </c>
      <c r="J28" s="171">
        <f>VLOOKUP(A28,mozz!A:F,6,FALSE)</f>
        <v>7.2</v>
      </c>
      <c r="K28" s="59">
        <f t="shared" si="3"/>
        <v>0</v>
      </c>
      <c r="L28" s="60">
        <f>VLOOKUP(A28,mozz!A:F,6,FALSE)*K28</f>
        <v>0</v>
      </c>
      <c r="M28" s="61">
        <f>VLOOKUP(A28,mozz!A:H,8,FALSE)*K28</f>
        <v>0</v>
      </c>
      <c r="N28" s="153">
        <f>VLOOKUP(A28,'TKC Points'!$A$1:$C$112,3,FALSE)*K28</f>
        <v>0</v>
      </c>
      <c r="O28" s="43"/>
      <c r="P28" s="43"/>
    </row>
    <row r="29" spans="1:16" s="44" customFormat="1" x14ac:dyDescent="0.25">
      <c r="A29" s="34">
        <v>78639</v>
      </c>
      <c r="B29" s="35" t="s">
        <v>98</v>
      </c>
      <c r="C29" s="56">
        <v>5.21</v>
      </c>
      <c r="D29" s="57">
        <v>2</v>
      </c>
      <c r="E29" s="57">
        <v>2</v>
      </c>
      <c r="F29" s="58">
        <v>0</v>
      </c>
      <c r="G29" s="57">
        <v>23.45</v>
      </c>
      <c r="H29" s="12"/>
      <c r="I29" s="8">
        <v>72</v>
      </c>
      <c r="J29" s="171">
        <f>VLOOKUP(A29,mozz!A:F,6,FALSE)</f>
        <v>7.59</v>
      </c>
      <c r="K29" s="59">
        <f t="shared" si="2"/>
        <v>0</v>
      </c>
      <c r="L29" s="60">
        <f>VLOOKUP(A29,mozz!A:F,6,FALSE)*K29</f>
        <v>0</v>
      </c>
      <c r="M29" s="61">
        <f>VLOOKUP(A29,mozz!A:H,8,FALSE)*K29</f>
        <v>0</v>
      </c>
      <c r="N29" s="153">
        <f>VLOOKUP(A29,'TKC Points'!$A$1:$C$112,3,FALSE)*K29</f>
        <v>0</v>
      </c>
      <c r="O29" s="43"/>
      <c r="P29" s="43"/>
    </row>
    <row r="30" spans="1:16" s="44" customFormat="1" x14ac:dyDescent="0.25">
      <c r="A30" s="34">
        <v>78640</v>
      </c>
      <c r="B30" s="35" t="s">
        <v>81</v>
      </c>
      <c r="C30" s="56">
        <v>5.3</v>
      </c>
      <c r="D30" s="57">
        <v>2</v>
      </c>
      <c r="E30" s="57">
        <v>2</v>
      </c>
      <c r="F30" s="58" t="s">
        <v>11</v>
      </c>
      <c r="G30" s="57">
        <v>23.85</v>
      </c>
      <c r="H30" s="12"/>
      <c r="I30" s="8">
        <v>72</v>
      </c>
      <c r="J30" s="171">
        <f>VLOOKUP(A30,mozz!A:F,6,FALSE)</f>
        <v>6.46</v>
      </c>
      <c r="K30" s="59">
        <f t="shared" si="2"/>
        <v>0</v>
      </c>
      <c r="L30" s="60">
        <f>VLOOKUP(A30,mozz!A:F,6,FALSE)*K30</f>
        <v>0</v>
      </c>
      <c r="M30" s="61">
        <f>VLOOKUP(A30,mozz!A:H,8,FALSE)*K30</f>
        <v>0</v>
      </c>
      <c r="N30" s="153">
        <f>VLOOKUP(A30,'TKC Points'!$A$1:$C$112,3,FALSE)*K30</f>
        <v>0</v>
      </c>
      <c r="O30" s="43"/>
      <c r="P30" s="43"/>
    </row>
    <row r="31" spans="1:16" s="44" customFormat="1" x14ac:dyDescent="0.25">
      <c r="A31" s="34">
        <v>68612</v>
      </c>
      <c r="B31" s="163" t="s">
        <v>180</v>
      </c>
      <c r="C31" s="56">
        <v>5.32</v>
      </c>
      <c r="D31" s="57">
        <v>2</v>
      </c>
      <c r="E31" s="57">
        <v>2</v>
      </c>
      <c r="F31" s="58">
        <v>0.125</v>
      </c>
      <c r="G31" s="57">
        <v>23.97</v>
      </c>
      <c r="H31" s="12"/>
      <c r="I31" s="8">
        <v>72</v>
      </c>
      <c r="J31" s="171">
        <f>VLOOKUP(A31,mozz!A:F,6,FALSE)</f>
        <v>7.82</v>
      </c>
      <c r="K31" s="59">
        <f t="shared" ref="K31" si="4">H31/I31</f>
        <v>0</v>
      </c>
      <c r="L31" s="60">
        <f>VLOOKUP(A31,mozz!A:F,6,FALSE)*K31</f>
        <v>0</v>
      </c>
      <c r="M31" s="61">
        <f>VLOOKUP(A31,mozz!A:H,8,FALSE)*K31</f>
        <v>0</v>
      </c>
      <c r="N31" s="153">
        <f>VLOOKUP(A31,'TKC Points'!$A$1:$C$112,3,FALSE)*K31</f>
        <v>0</v>
      </c>
      <c r="O31" s="43"/>
      <c r="P31" s="43"/>
    </row>
    <row r="32" spans="1:16" s="44" customFormat="1" x14ac:dyDescent="0.25">
      <c r="A32" s="34">
        <v>78985</v>
      </c>
      <c r="B32" s="35" t="s">
        <v>61</v>
      </c>
      <c r="C32" s="56">
        <v>5.56</v>
      </c>
      <c r="D32" s="57">
        <v>2</v>
      </c>
      <c r="E32" s="57">
        <v>3</v>
      </c>
      <c r="F32" s="58" t="s">
        <v>11</v>
      </c>
      <c r="G32" s="57">
        <v>25.04</v>
      </c>
      <c r="H32" s="12"/>
      <c r="I32" s="8">
        <v>72</v>
      </c>
      <c r="J32" s="171">
        <f>VLOOKUP(A32,mozz!A:F,6,FALSE)</f>
        <v>9</v>
      </c>
      <c r="K32" s="59">
        <f t="shared" si="2"/>
        <v>0</v>
      </c>
      <c r="L32" s="60">
        <f>VLOOKUP(A32,mozz!A:F,6,FALSE)*K32</f>
        <v>0</v>
      </c>
      <c r="M32" s="61">
        <f>VLOOKUP(A32,mozz!A:H,8,FALSE)*K32</f>
        <v>0</v>
      </c>
      <c r="N32" s="153">
        <f>VLOOKUP(A32,'TKC Points'!$A$1:$C$112,3,FALSE)*K32</f>
        <v>0</v>
      </c>
      <c r="O32" s="43"/>
      <c r="P32" s="43"/>
    </row>
    <row r="33" spans="1:16" s="44" customFormat="1" ht="16.5" customHeight="1" x14ac:dyDescent="0.25">
      <c r="A33" s="34">
        <v>78986</v>
      </c>
      <c r="B33" s="35" t="s">
        <v>62</v>
      </c>
      <c r="C33" s="56">
        <v>5.59</v>
      </c>
      <c r="D33" s="57">
        <v>2</v>
      </c>
      <c r="E33" s="57">
        <v>3</v>
      </c>
      <c r="F33" s="58" t="s">
        <v>11</v>
      </c>
      <c r="G33" s="57">
        <v>25.18</v>
      </c>
      <c r="H33" s="12"/>
      <c r="I33" s="8">
        <v>72</v>
      </c>
      <c r="J33" s="171">
        <f>VLOOKUP(A33,mozz!A:F,6,FALSE)</f>
        <v>6.89</v>
      </c>
      <c r="K33" s="59">
        <f t="shared" si="2"/>
        <v>0</v>
      </c>
      <c r="L33" s="60">
        <f>VLOOKUP(A33,mozz!A:F,6,FALSE)*K33</f>
        <v>0</v>
      </c>
      <c r="M33" s="61">
        <f>VLOOKUP(A33,mozz!A:H,8,FALSE)*K33</f>
        <v>0</v>
      </c>
      <c r="N33" s="153">
        <f>VLOOKUP(A33,'TKC Points'!$A$1:$C$112,3,FALSE)*K33</f>
        <v>0</v>
      </c>
      <c r="O33" s="43"/>
      <c r="P33" s="43"/>
    </row>
    <row r="34" spans="1:16" s="44" customFormat="1" x14ac:dyDescent="0.25">
      <c r="A34" s="34">
        <v>78987</v>
      </c>
      <c r="B34" s="35" t="s">
        <v>63</v>
      </c>
      <c r="C34" s="56">
        <v>4.45</v>
      </c>
      <c r="D34" s="57" t="s">
        <v>10</v>
      </c>
      <c r="E34" s="57">
        <v>2</v>
      </c>
      <c r="F34" s="58">
        <v>0</v>
      </c>
      <c r="G34" s="57">
        <v>25.04</v>
      </c>
      <c r="H34" s="12"/>
      <c r="I34" s="8">
        <v>90</v>
      </c>
      <c r="J34" s="171">
        <f>VLOOKUP(A34,mozz!A:F,6,FALSE)</f>
        <v>9</v>
      </c>
      <c r="K34" s="59">
        <f t="shared" si="2"/>
        <v>0</v>
      </c>
      <c r="L34" s="60">
        <f>VLOOKUP(A34,mozz!A:F,6,FALSE)*K34</f>
        <v>0</v>
      </c>
      <c r="M34" s="61">
        <f>VLOOKUP(A34,mozz!A:H,8,FALSE)*K34</f>
        <v>0</v>
      </c>
      <c r="N34" s="153">
        <f>VLOOKUP(A34,'TKC Points'!$A$1:$C$112,3,FALSE)*K34</f>
        <v>0</v>
      </c>
      <c r="O34" s="43"/>
      <c r="P34" s="43"/>
    </row>
    <row r="35" spans="1:16" s="44" customFormat="1" x14ac:dyDescent="0.25">
      <c r="A35" s="34">
        <v>78998</v>
      </c>
      <c r="B35" s="35" t="s">
        <v>68</v>
      </c>
      <c r="C35" s="56">
        <v>4.47</v>
      </c>
      <c r="D35" s="57" t="s">
        <v>10</v>
      </c>
      <c r="E35" s="57">
        <v>2</v>
      </c>
      <c r="F35" s="58">
        <v>0</v>
      </c>
      <c r="G35" s="57">
        <v>25.18</v>
      </c>
      <c r="H35" s="12"/>
      <c r="I35" s="8">
        <v>90</v>
      </c>
      <c r="J35" s="171">
        <f>VLOOKUP(A35,mozz!A:F,6,FALSE)</f>
        <v>6.89</v>
      </c>
      <c r="K35" s="59">
        <f t="shared" si="2"/>
        <v>0</v>
      </c>
      <c r="L35" s="60">
        <f>VLOOKUP(A35,mozz!A:F,6,FALSE)*K35</f>
        <v>0</v>
      </c>
      <c r="M35" s="61">
        <f>VLOOKUP(A35,mozz!A:H,8,FALSE)*K35</f>
        <v>0</v>
      </c>
      <c r="N35" s="153">
        <f>VLOOKUP(A35,'TKC Points'!$A$1:$C$112,3,FALSE)*K35</f>
        <v>0</v>
      </c>
      <c r="O35" s="43"/>
      <c r="P35" s="43"/>
    </row>
    <row r="36" spans="1:16" s="44" customFormat="1" x14ac:dyDescent="0.25">
      <c r="A36" s="34">
        <v>68543</v>
      </c>
      <c r="B36" s="35" t="s">
        <v>103</v>
      </c>
      <c r="C36" s="56">
        <v>4.9400000000000004</v>
      </c>
      <c r="D36" s="57">
        <v>2</v>
      </c>
      <c r="E36" s="57">
        <v>2</v>
      </c>
      <c r="F36" s="58" t="s">
        <v>11</v>
      </c>
      <c r="G36" s="57">
        <v>22.23</v>
      </c>
      <c r="H36" s="12"/>
      <c r="I36" s="8">
        <v>72</v>
      </c>
      <c r="J36" s="171">
        <f>VLOOKUP(A36,mozz!A:F,6,FALSE)</f>
        <v>6.86</v>
      </c>
      <c r="K36" s="59">
        <f t="shared" si="2"/>
        <v>0</v>
      </c>
      <c r="L36" s="60">
        <f>VLOOKUP(A36,mozz!A:F,6,FALSE)*K36</f>
        <v>0</v>
      </c>
      <c r="M36" s="61">
        <f>VLOOKUP(A36,mozz!A:H,8,FALSE)*K36</f>
        <v>0</v>
      </c>
      <c r="N36" s="153">
        <f>VLOOKUP(A36,'TKC Points'!$A$1:$C$112,3,FALSE)*K36</f>
        <v>0</v>
      </c>
      <c r="O36" s="43"/>
      <c r="P36" s="43"/>
    </row>
    <row r="37" spans="1:16" s="44" customFormat="1" x14ac:dyDescent="0.25">
      <c r="A37" s="34">
        <v>68544</v>
      </c>
      <c r="B37" s="35" t="s">
        <v>104</v>
      </c>
      <c r="C37" s="56">
        <v>4.99</v>
      </c>
      <c r="D37" s="57">
        <v>2</v>
      </c>
      <c r="E37" s="57">
        <v>2</v>
      </c>
      <c r="F37" s="58" t="s">
        <v>11</v>
      </c>
      <c r="G37" s="57">
        <v>22.46</v>
      </c>
      <c r="H37" s="12"/>
      <c r="I37" s="8">
        <v>72</v>
      </c>
      <c r="J37" s="171">
        <f>VLOOKUP(A37,mozz!A:F,6,FALSE)</f>
        <v>5.96</v>
      </c>
      <c r="K37" s="59">
        <f t="shared" si="2"/>
        <v>0</v>
      </c>
      <c r="L37" s="60">
        <f>VLOOKUP(A37,mozz!A:F,6,FALSE)*K37</f>
        <v>0</v>
      </c>
      <c r="M37" s="61">
        <f>VLOOKUP(A37,mozz!A:H,8,FALSE)*K37</f>
        <v>0</v>
      </c>
      <c r="N37" s="153">
        <f>VLOOKUP(A37,'TKC Points'!$A$1:$C$112,3,FALSE)*K37</f>
        <v>0</v>
      </c>
      <c r="O37" s="43"/>
      <c r="P37" s="43"/>
    </row>
    <row r="38" spans="1:16" s="44" customFormat="1" x14ac:dyDescent="0.25">
      <c r="A38" s="34">
        <v>73142</v>
      </c>
      <c r="B38" s="35" t="s">
        <v>12</v>
      </c>
      <c r="C38" s="56">
        <v>5.41</v>
      </c>
      <c r="D38" s="57">
        <v>2</v>
      </c>
      <c r="E38" s="57">
        <v>3</v>
      </c>
      <c r="F38" s="58" t="s">
        <v>11</v>
      </c>
      <c r="G38" s="57">
        <v>24.34</v>
      </c>
      <c r="H38" s="12"/>
      <c r="I38" s="8">
        <v>72</v>
      </c>
      <c r="J38" s="171">
        <f>VLOOKUP(A38,mozz!A:F,6,FALSE)</f>
        <v>9</v>
      </c>
      <c r="K38" s="59">
        <f t="shared" si="2"/>
        <v>0</v>
      </c>
      <c r="L38" s="60">
        <f>VLOOKUP(A38,mozz!A:F,6,FALSE)*K38</f>
        <v>0</v>
      </c>
      <c r="M38" s="61">
        <f>VLOOKUP(A38,mozz!A:H,8,FALSE)*K38</f>
        <v>0</v>
      </c>
      <c r="N38" s="153">
        <f>VLOOKUP(A38,'TKC Points'!$A$1:$C$112,3,FALSE)*K38</f>
        <v>0</v>
      </c>
      <c r="O38" s="43"/>
      <c r="P38" s="43"/>
    </row>
    <row r="39" spans="1:16" s="44" customFormat="1" x14ac:dyDescent="0.25">
      <c r="A39" s="34">
        <v>73143</v>
      </c>
      <c r="B39" s="35" t="s">
        <v>13</v>
      </c>
      <c r="C39" s="56">
        <v>5.44</v>
      </c>
      <c r="D39" s="57">
        <v>2</v>
      </c>
      <c r="E39" s="57">
        <v>3</v>
      </c>
      <c r="F39" s="58" t="s">
        <v>11</v>
      </c>
      <c r="G39" s="57">
        <v>24.48</v>
      </c>
      <c r="H39" s="12"/>
      <c r="I39" s="8">
        <v>72</v>
      </c>
      <c r="J39" s="171">
        <f>VLOOKUP(A39,mozz!A:F,6,FALSE)</f>
        <v>6.89</v>
      </c>
      <c r="K39" s="59">
        <f t="shared" si="2"/>
        <v>0</v>
      </c>
      <c r="L39" s="60">
        <f>VLOOKUP(A39,mozz!A:F,6,FALSE)*K39</f>
        <v>0</v>
      </c>
      <c r="M39" s="61">
        <f>VLOOKUP(A39,mozz!A:H,8,FALSE)*K39</f>
        <v>0</v>
      </c>
      <c r="N39" s="153">
        <f>VLOOKUP(A39,'TKC Points'!$A$1:$C$112,3,FALSE)*K39</f>
        <v>0</v>
      </c>
      <c r="O39" s="43"/>
      <c r="P39" s="43"/>
    </row>
    <row r="40" spans="1:16" s="44" customFormat="1" x14ac:dyDescent="0.25">
      <c r="A40" s="34">
        <v>73140</v>
      </c>
      <c r="B40" s="35" t="s">
        <v>163</v>
      </c>
      <c r="C40" s="143">
        <v>5.93</v>
      </c>
      <c r="D40" s="144">
        <v>1</v>
      </c>
      <c r="E40" s="144">
        <v>3</v>
      </c>
      <c r="F40" s="58">
        <v>0</v>
      </c>
      <c r="G40" s="144">
        <v>26.67</v>
      </c>
      <c r="H40" s="145"/>
      <c r="I40" s="146">
        <v>72</v>
      </c>
      <c r="J40" s="171">
        <f>VLOOKUP(A40,mozz!A:F,6,FALSE)</f>
        <v>6.19</v>
      </c>
      <c r="K40" s="147">
        <f t="shared" si="2"/>
        <v>0</v>
      </c>
      <c r="L40" s="60">
        <f>VLOOKUP(A40,mozz!A:F,6,FALSE)*K40</f>
        <v>0</v>
      </c>
      <c r="M40" s="61">
        <f>VLOOKUP(A40,mozz!A:H,8,FALSE)*K40</f>
        <v>0</v>
      </c>
      <c r="N40" s="153">
        <f>VLOOKUP(A40,'TKC Points'!$A$1:$C$112,3,FALSE)*K40</f>
        <v>0</v>
      </c>
      <c r="O40" s="43"/>
      <c r="P40" s="43"/>
    </row>
    <row r="41" spans="1:16" s="44" customFormat="1" x14ac:dyDescent="0.25">
      <c r="A41" s="34">
        <v>73141</v>
      </c>
      <c r="B41" s="35" t="s">
        <v>166</v>
      </c>
      <c r="C41" s="143">
        <v>5.99</v>
      </c>
      <c r="D41" s="144">
        <v>1</v>
      </c>
      <c r="E41" s="144">
        <v>3</v>
      </c>
      <c r="F41" s="58">
        <v>0</v>
      </c>
      <c r="G41" s="144">
        <v>26.95</v>
      </c>
      <c r="H41" s="145"/>
      <c r="I41" s="146">
        <v>72</v>
      </c>
      <c r="J41" s="171">
        <f>VLOOKUP(A41,mozz!A:F,6,FALSE)</f>
        <v>4.92</v>
      </c>
      <c r="K41" s="147">
        <f t="shared" si="2"/>
        <v>0</v>
      </c>
      <c r="L41" s="60">
        <f>VLOOKUP(A41,mozz!A:F,6,FALSE)*K41</f>
        <v>0</v>
      </c>
      <c r="M41" s="61">
        <f>VLOOKUP(A41,mozz!A:H,8,FALSE)*K41</f>
        <v>0</v>
      </c>
      <c r="N41" s="153">
        <f>VLOOKUP(A41,'TKC Points'!$A$1:$C$112,3,FALSE)*K41</f>
        <v>0</v>
      </c>
      <c r="O41" s="43"/>
      <c r="P41" s="43"/>
    </row>
    <row r="42" spans="1:16" s="44" customFormat="1" x14ac:dyDescent="0.25">
      <c r="A42" s="34">
        <v>68594</v>
      </c>
      <c r="B42" s="160" t="s">
        <v>161</v>
      </c>
      <c r="C42" s="143">
        <v>4.1500000000000004</v>
      </c>
      <c r="D42" s="144">
        <v>1</v>
      </c>
      <c r="E42" s="144">
        <v>2</v>
      </c>
      <c r="F42" s="58" t="s">
        <v>11</v>
      </c>
      <c r="G42" s="144">
        <v>18.68</v>
      </c>
      <c r="H42" s="145"/>
      <c r="I42" s="146">
        <v>72</v>
      </c>
      <c r="J42" s="171">
        <f>VLOOKUP(A42,mozz!A:F,6,FALSE)</f>
        <v>4.5</v>
      </c>
      <c r="K42" s="147">
        <f t="shared" si="2"/>
        <v>0</v>
      </c>
      <c r="L42" s="60">
        <f>VLOOKUP(A42,mozz!A:F,6,FALSE)*K42</f>
        <v>0</v>
      </c>
      <c r="M42" s="61">
        <f>VLOOKUP(A42,mozz!A:H,8,FALSE)*K42</f>
        <v>0</v>
      </c>
      <c r="N42" s="153">
        <f>VLOOKUP(A42,'TKC Points'!$A$1:$C$112,3,FALSE)*K42</f>
        <v>0</v>
      </c>
      <c r="O42" s="43"/>
      <c r="P42" s="43"/>
    </row>
    <row r="43" spans="1:16" s="44" customFormat="1" ht="15.75" thickBot="1" x14ac:dyDescent="0.3">
      <c r="A43" s="34">
        <v>74795</v>
      </c>
      <c r="B43" s="35" t="s">
        <v>145</v>
      </c>
      <c r="C43" s="143">
        <v>5.25</v>
      </c>
      <c r="D43" s="144">
        <v>1</v>
      </c>
      <c r="E43" s="144">
        <v>3.5</v>
      </c>
      <c r="F43" s="176">
        <v>0</v>
      </c>
      <c r="G43" s="144">
        <v>23.63</v>
      </c>
      <c r="H43" s="13"/>
      <c r="I43" s="9">
        <v>72</v>
      </c>
      <c r="J43" s="171">
        <f>VLOOKUP(A43,mozz!A:F,6,FALSE)</f>
        <v>4.5</v>
      </c>
      <c r="K43" s="62">
        <f t="shared" si="2"/>
        <v>0</v>
      </c>
      <c r="L43" s="63">
        <f>VLOOKUP(A43,mozz!A:F,6,FALSE)*K43</f>
        <v>0</v>
      </c>
      <c r="M43" s="64">
        <f>VLOOKUP(A43,mozz!A:H,8,FALSE)*K43</f>
        <v>0</v>
      </c>
      <c r="N43" s="153">
        <f>VLOOKUP(A43,'TKC Points'!$A$1:$C$112,3,FALSE)*K43</f>
        <v>0</v>
      </c>
      <c r="O43" s="43"/>
      <c r="P43" s="43"/>
    </row>
    <row r="44" spans="1:16" s="44" customFormat="1" ht="19.5" customHeight="1" thickBot="1" x14ac:dyDescent="0.3">
      <c r="A44" s="205" t="s">
        <v>160</v>
      </c>
      <c r="B44" s="206"/>
      <c r="C44" s="28"/>
      <c r="D44" s="29"/>
      <c r="E44" s="29"/>
      <c r="F44" s="29"/>
      <c r="G44" s="177"/>
      <c r="H44" s="66"/>
      <c r="I44" s="65"/>
      <c r="J44" s="172"/>
      <c r="K44" s="67"/>
      <c r="L44" s="68"/>
      <c r="M44" s="31"/>
      <c r="N44" s="32"/>
      <c r="O44" s="43"/>
      <c r="P44" s="43"/>
    </row>
    <row r="45" spans="1:16" s="44" customFormat="1" x14ac:dyDescent="0.25">
      <c r="A45" s="34">
        <v>68591</v>
      </c>
      <c r="B45" s="35" t="s">
        <v>82</v>
      </c>
      <c r="C45" s="36">
        <v>5.13</v>
      </c>
      <c r="D45" s="37">
        <v>2</v>
      </c>
      <c r="E45" s="37">
        <v>2</v>
      </c>
      <c r="F45" s="38">
        <v>0.125</v>
      </c>
      <c r="G45" s="39">
        <v>23.09</v>
      </c>
      <c r="H45" s="10"/>
      <c r="I45" s="1">
        <v>72</v>
      </c>
      <c r="J45" s="171">
        <f>VLOOKUP(A45,mozz!A:F,6,FALSE)</f>
        <v>9</v>
      </c>
      <c r="K45" s="40">
        <f t="shared" ref="K45:K50" si="5">H45/I45</f>
        <v>0</v>
      </c>
      <c r="L45" s="41">
        <f>VLOOKUP(A45,mozz!A:F,6,FALSE)*K45</f>
        <v>0</v>
      </c>
      <c r="M45" s="42">
        <f>VLOOKUP(A45,mozz!A:H,8,FALSE)*K45</f>
        <v>0</v>
      </c>
      <c r="N45" s="153">
        <f>VLOOKUP(A45,'TKC Points'!$A$1:$C$112,3,FALSE)*K45</f>
        <v>0</v>
      </c>
      <c r="O45" s="43"/>
      <c r="P45" s="43"/>
    </row>
    <row r="46" spans="1:16" s="44" customFormat="1" x14ac:dyDescent="0.25">
      <c r="A46" s="34">
        <v>68592</v>
      </c>
      <c r="B46" s="35" t="s">
        <v>83</v>
      </c>
      <c r="C46" s="36">
        <v>5.13</v>
      </c>
      <c r="D46" s="37">
        <v>2</v>
      </c>
      <c r="E46" s="37">
        <v>2</v>
      </c>
      <c r="F46" s="38">
        <v>0.125</v>
      </c>
      <c r="G46" s="39">
        <v>23.09</v>
      </c>
      <c r="H46" s="10"/>
      <c r="I46" s="1">
        <v>72</v>
      </c>
      <c r="J46" s="171">
        <f>VLOOKUP(A46,mozz!A:F,6,FALSE)</f>
        <v>7.23</v>
      </c>
      <c r="K46" s="40">
        <f t="shared" si="5"/>
        <v>0</v>
      </c>
      <c r="L46" s="41">
        <f>VLOOKUP(A46,mozz!A:F,6,FALSE)*K46</f>
        <v>0</v>
      </c>
      <c r="M46" s="42">
        <f>VLOOKUP(A46,mozz!A:H,8,FALSE)*K46</f>
        <v>0</v>
      </c>
      <c r="N46" s="153">
        <f>VLOOKUP(A46,'TKC Points'!$A$1:$C$112,3,FALSE)*K46</f>
        <v>0</v>
      </c>
      <c r="O46" s="43"/>
      <c r="P46" s="43"/>
    </row>
    <row r="47" spans="1:16" s="44" customFormat="1" x14ac:dyDescent="0.25">
      <c r="A47" s="34">
        <v>68586</v>
      </c>
      <c r="B47" s="35" t="s">
        <v>105</v>
      </c>
      <c r="C47" s="36">
        <v>5.13</v>
      </c>
      <c r="D47" s="37">
        <v>2</v>
      </c>
      <c r="E47" s="37">
        <v>2</v>
      </c>
      <c r="F47" s="38">
        <v>0.125</v>
      </c>
      <c r="G47" s="39">
        <v>23.09</v>
      </c>
      <c r="H47" s="10"/>
      <c r="I47" s="1">
        <v>72</v>
      </c>
      <c r="J47" s="171">
        <f>VLOOKUP(A47,mozz!A:F,6,FALSE)</f>
        <v>9</v>
      </c>
      <c r="K47" s="40">
        <f t="shared" si="5"/>
        <v>0</v>
      </c>
      <c r="L47" s="41">
        <f>VLOOKUP(A47,mozz!A:F,6,FALSE)*K47</f>
        <v>0</v>
      </c>
      <c r="M47" s="42">
        <f>VLOOKUP(A47,mozz!A:H,8,FALSE)*K47</f>
        <v>0</v>
      </c>
      <c r="N47" s="153">
        <f>VLOOKUP(A47,'TKC Points'!$A$1:$C$112,3,FALSE)*K47</f>
        <v>0</v>
      </c>
      <c r="O47" s="43"/>
      <c r="P47" s="43"/>
    </row>
    <row r="48" spans="1:16" s="44" customFormat="1" x14ac:dyDescent="0.25">
      <c r="A48" s="34">
        <v>68582</v>
      </c>
      <c r="B48" s="35" t="s">
        <v>97</v>
      </c>
      <c r="C48" s="36">
        <v>5.13</v>
      </c>
      <c r="D48" s="37">
        <v>2</v>
      </c>
      <c r="E48" s="37">
        <v>2</v>
      </c>
      <c r="F48" s="38">
        <v>0.125</v>
      </c>
      <c r="G48" s="39">
        <v>23.09</v>
      </c>
      <c r="H48" s="10"/>
      <c r="I48" s="1">
        <v>72</v>
      </c>
      <c r="J48" s="171">
        <f>VLOOKUP(A48,mozz!A:F,6,FALSE)</f>
        <v>7.23</v>
      </c>
      <c r="K48" s="40">
        <f t="shared" ref="K48" si="6">H48/I48</f>
        <v>0</v>
      </c>
      <c r="L48" s="41">
        <f>VLOOKUP(A48,mozz!A:F,6,FALSE)*K48</f>
        <v>0</v>
      </c>
      <c r="M48" s="42">
        <f>VLOOKUP(A48,mozz!A:H,8,FALSE)*K48</f>
        <v>0</v>
      </c>
      <c r="N48" s="153">
        <f>VLOOKUP(A48,'TKC Points'!$A$1:$C$112,3,FALSE)*K48</f>
        <v>0</v>
      </c>
      <c r="O48" s="43"/>
      <c r="P48" s="43"/>
    </row>
    <row r="49" spans="1:16" s="44" customFormat="1" x14ac:dyDescent="0.25">
      <c r="A49" s="34">
        <v>74772</v>
      </c>
      <c r="B49" s="35" t="s">
        <v>109</v>
      </c>
      <c r="C49" s="36">
        <v>4.7</v>
      </c>
      <c r="D49" s="37">
        <v>2</v>
      </c>
      <c r="E49" s="37">
        <v>2</v>
      </c>
      <c r="F49" s="38">
        <v>0.125</v>
      </c>
      <c r="G49" s="39">
        <v>23.5</v>
      </c>
      <c r="H49" s="10"/>
      <c r="I49" s="1">
        <v>80</v>
      </c>
      <c r="J49" s="171">
        <f>VLOOKUP(A49,mozz!A:F,6,FALSE)</f>
        <v>10</v>
      </c>
      <c r="K49" s="40">
        <f t="shared" si="5"/>
        <v>0</v>
      </c>
      <c r="L49" s="41">
        <f>VLOOKUP(A49,mozz!A:F,6,FALSE)*K49</f>
        <v>0</v>
      </c>
      <c r="M49" s="42">
        <f>VLOOKUP(A49,mozz!A:H,8,FALSE)*K49</f>
        <v>0</v>
      </c>
      <c r="N49" s="153">
        <f>VLOOKUP(A49,'TKC Points'!$A$1:$C$112,3,FALSE)*K49</f>
        <v>0</v>
      </c>
      <c r="O49" s="43"/>
      <c r="P49" s="43"/>
    </row>
    <row r="50" spans="1:16" s="44" customFormat="1" ht="15.75" thickBot="1" x14ac:dyDescent="0.3">
      <c r="A50" s="34">
        <v>74849</v>
      </c>
      <c r="B50" s="35" t="s">
        <v>110</v>
      </c>
      <c r="C50" s="36">
        <v>4.71</v>
      </c>
      <c r="D50" s="37">
        <v>2</v>
      </c>
      <c r="E50" s="37">
        <v>2</v>
      </c>
      <c r="F50" s="38">
        <v>0.125</v>
      </c>
      <c r="G50" s="39">
        <v>23.55</v>
      </c>
      <c r="H50" s="10"/>
      <c r="I50" s="1">
        <v>80</v>
      </c>
      <c r="J50" s="171">
        <f>VLOOKUP(A50,mozz!A:F,6,FALSE)</f>
        <v>8.4499999999999993</v>
      </c>
      <c r="K50" s="40">
        <f t="shared" si="5"/>
        <v>0</v>
      </c>
      <c r="L50" s="41">
        <f>VLOOKUP(A50,mozz!A:F,6,FALSE)*K50</f>
        <v>0</v>
      </c>
      <c r="M50" s="42">
        <f>VLOOKUP(A50,mozz!A:H,8,FALSE)*K50</f>
        <v>0</v>
      </c>
      <c r="N50" s="153">
        <f>VLOOKUP(A50,'TKC Points'!$A$1:$C$112,3,FALSE)*K50</f>
        <v>0</v>
      </c>
      <c r="O50" s="43"/>
      <c r="P50" s="43"/>
    </row>
    <row r="51" spans="1:16" s="44" customFormat="1" ht="19.5" customHeight="1" thickBot="1" x14ac:dyDescent="0.3">
      <c r="A51" s="205" t="s">
        <v>85</v>
      </c>
      <c r="B51" s="206"/>
      <c r="C51" s="28"/>
      <c r="D51" s="29"/>
      <c r="E51" s="29"/>
      <c r="F51" s="29"/>
      <c r="G51" s="177"/>
      <c r="H51" s="30"/>
      <c r="I51" s="29"/>
      <c r="J51" s="172"/>
      <c r="K51" s="69"/>
      <c r="L51" s="70"/>
      <c r="M51" s="31"/>
      <c r="N51" s="32"/>
      <c r="O51" s="43"/>
      <c r="P51" s="43"/>
    </row>
    <row r="52" spans="1:16" s="44" customFormat="1" ht="19.5" customHeight="1" x14ac:dyDescent="0.25">
      <c r="A52" s="34">
        <v>72565</v>
      </c>
      <c r="B52" s="35" t="s">
        <v>111</v>
      </c>
      <c r="C52" s="50">
        <v>4.24</v>
      </c>
      <c r="D52" s="51">
        <v>2</v>
      </c>
      <c r="E52" s="51">
        <v>2</v>
      </c>
      <c r="F52" s="52">
        <v>0</v>
      </c>
      <c r="G52" s="51">
        <v>25.44</v>
      </c>
      <c r="H52" s="11"/>
      <c r="I52" s="7">
        <v>96</v>
      </c>
      <c r="J52" s="140">
        <v>4.5</v>
      </c>
      <c r="K52" s="53">
        <f t="shared" ref="K52" si="7">H52/I52</f>
        <v>0</v>
      </c>
      <c r="L52" s="41">
        <f>VLOOKUP(A52,mozz!A:F,6,FALSE)*K52</f>
        <v>0</v>
      </c>
      <c r="M52" s="42">
        <f>VLOOKUP(A52,mozz!A:H,8,FALSE)*K52</f>
        <v>0</v>
      </c>
      <c r="N52" s="153">
        <f>VLOOKUP(A52,'TKC Points'!$A$1:$C$112,3,FALSE)*K52</f>
        <v>0</v>
      </c>
      <c r="O52" s="43"/>
      <c r="P52" s="43"/>
    </row>
    <row r="53" spans="1:16" s="44" customFormat="1" x14ac:dyDescent="0.25">
      <c r="A53" s="34">
        <v>78364</v>
      </c>
      <c r="B53" s="35" t="s">
        <v>112</v>
      </c>
      <c r="C53" s="36">
        <v>4.46</v>
      </c>
      <c r="D53" s="37">
        <v>2</v>
      </c>
      <c r="E53" s="37">
        <v>2</v>
      </c>
      <c r="F53" s="38" t="s">
        <v>11</v>
      </c>
      <c r="G53" s="37">
        <v>20.07</v>
      </c>
      <c r="H53" s="175"/>
      <c r="I53" s="1">
        <v>72</v>
      </c>
      <c r="J53" s="171">
        <f>VLOOKUP(A53,mozz!A:F,6,FALSE)</f>
        <v>7.06</v>
      </c>
      <c r="K53" s="40">
        <f t="shared" ref="K53:K68" si="8">H53/I53</f>
        <v>0</v>
      </c>
      <c r="L53" s="41">
        <f>VLOOKUP(A53,mozz!A:F,6,FALSE)*K53</f>
        <v>0</v>
      </c>
      <c r="M53" s="42">
        <f>VLOOKUP(A53,mozz!A:H,8,FALSE)*K53</f>
        <v>0</v>
      </c>
      <c r="N53" s="153">
        <f>VLOOKUP(A53,'TKC Points'!$A$1:$C$112,3,FALSE)*K53</f>
        <v>0</v>
      </c>
      <c r="O53" s="43"/>
      <c r="P53" s="43"/>
    </row>
    <row r="54" spans="1:16" s="44" customFormat="1" x14ac:dyDescent="0.25">
      <c r="A54" s="34">
        <v>78365</v>
      </c>
      <c r="B54" s="35" t="s">
        <v>113</v>
      </c>
      <c r="C54" s="56">
        <v>4.51</v>
      </c>
      <c r="D54" s="57">
        <v>2</v>
      </c>
      <c r="E54" s="57">
        <v>2</v>
      </c>
      <c r="F54" s="58" t="s">
        <v>11</v>
      </c>
      <c r="G54" s="57">
        <v>20.29</v>
      </c>
      <c r="H54" s="12"/>
      <c r="I54" s="8">
        <v>72</v>
      </c>
      <c r="J54" s="171">
        <f>VLOOKUP(A54,mozz!A:F,6,FALSE)</f>
        <v>6.39</v>
      </c>
      <c r="K54" s="59">
        <f t="shared" si="8"/>
        <v>0</v>
      </c>
      <c r="L54" s="60">
        <f>VLOOKUP(A54,mozz!A:F,6,FALSE)*K54</f>
        <v>0</v>
      </c>
      <c r="M54" s="61">
        <f>VLOOKUP(A54,mozz!A:H,8,FALSE)*K54</f>
        <v>0</v>
      </c>
      <c r="N54" s="153">
        <f>VLOOKUP(A54,'TKC Points'!$A$1:$C$112,3,FALSE)*K54</f>
        <v>0</v>
      </c>
      <c r="O54" s="43"/>
      <c r="P54" s="43"/>
    </row>
    <row r="55" spans="1:16" s="44" customFormat="1" ht="16.5" customHeight="1" x14ac:dyDescent="0.25">
      <c r="A55" s="34">
        <v>63519</v>
      </c>
      <c r="B55" s="35" t="s">
        <v>116</v>
      </c>
      <c r="C55" s="56">
        <v>5.2</v>
      </c>
      <c r="D55" s="57">
        <v>1</v>
      </c>
      <c r="E55" s="57">
        <v>3</v>
      </c>
      <c r="F55" s="58" t="s">
        <v>11</v>
      </c>
      <c r="G55" s="57">
        <v>17.55</v>
      </c>
      <c r="H55" s="12"/>
      <c r="I55" s="8">
        <v>54</v>
      </c>
      <c r="J55" s="171">
        <f>VLOOKUP(A55,mozz!A:F,6,FALSE)</f>
        <v>4.05</v>
      </c>
      <c r="K55" s="59">
        <f t="shared" si="8"/>
        <v>0</v>
      </c>
      <c r="L55" s="60">
        <f>VLOOKUP(A55,mozz!A:F,6,FALSE)*K55</f>
        <v>0</v>
      </c>
      <c r="M55" s="61">
        <f>VLOOKUP(A55,mozz!A:H,8,FALSE)*K55</f>
        <v>0</v>
      </c>
      <c r="N55" s="153">
        <f>VLOOKUP(A55,'TKC Points'!$A$1:$C$112,3,FALSE)*K55</f>
        <v>0</v>
      </c>
      <c r="O55" s="43"/>
      <c r="P55" s="43"/>
    </row>
    <row r="56" spans="1:16" s="44" customFormat="1" x14ac:dyDescent="0.25">
      <c r="A56" s="34">
        <v>63520</v>
      </c>
      <c r="B56" s="35" t="s">
        <v>117</v>
      </c>
      <c r="C56" s="56">
        <v>5.45</v>
      </c>
      <c r="D56" s="57">
        <v>0.75</v>
      </c>
      <c r="E56" s="57">
        <v>3</v>
      </c>
      <c r="F56" s="58" t="s">
        <v>11</v>
      </c>
      <c r="G56" s="57">
        <v>18.39</v>
      </c>
      <c r="H56" s="12"/>
      <c r="I56" s="8">
        <v>54</v>
      </c>
      <c r="J56" s="171">
        <f>VLOOKUP(A56,mozz!A:F,6,FALSE)</f>
        <v>3.2</v>
      </c>
      <c r="K56" s="59">
        <f t="shared" si="8"/>
        <v>0</v>
      </c>
      <c r="L56" s="60">
        <f>VLOOKUP(A56,mozz!A:F,6,FALSE)*K56</f>
        <v>0</v>
      </c>
      <c r="M56" s="61">
        <f>VLOOKUP(A56,mozz!A:H,8,FALSE)*K56</f>
        <v>0</v>
      </c>
      <c r="N56" s="153">
        <f>VLOOKUP(A56,'TKC Points'!$A$1:$C$112,3,FALSE)*K56</f>
        <v>0</v>
      </c>
      <c r="O56" s="43"/>
      <c r="P56" s="43"/>
    </row>
    <row r="57" spans="1:16" s="44" customFormat="1" x14ac:dyDescent="0.25">
      <c r="A57" s="34">
        <v>72580</v>
      </c>
      <c r="B57" s="35" t="s">
        <v>132</v>
      </c>
      <c r="C57" s="56">
        <v>5.03</v>
      </c>
      <c r="D57" s="57">
        <v>2</v>
      </c>
      <c r="E57" s="57">
        <v>2</v>
      </c>
      <c r="F57" s="58" t="s">
        <v>11</v>
      </c>
      <c r="G57" s="57">
        <v>18.86</v>
      </c>
      <c r="H57" s="12"/>
      <c r="I57" s="8">
        <v>60</v>
      </c>
      <c r="J57" s="171">
        <f>VLOOKUP(A57,mozz!A:F,6,FALSE)</f>
        <v>2.96</v>
      </c>
      <c r="K57" s="59">
        <f t="shared" ref="K57:K58" si="9">H57/I57</f>
        <v>0</v>
      </c>
      <c r="L57" s="60">
        <f>VLOOKUP(A57,mozz!A:F,6,FALSE)*K57</f>
        <v>0</v>
      </c>
      <c r="M57" s="61">
        <f>VLOOKUP(A57,mozz!A:H,8,FALSE)*K57</f>
        <v>0</v>
      </c>
      <c r="N57" s="153">
        <f>VLOOKUP(A57,'TKC Points'!$A$1:$C$112,3,FALSE)*K57</f>
        <v>0</v>
      </c>
      <c r="O57" s="43"/>
      <c r="P57" s="43"/>
    </row>
    <row r="58" spans="1:16" s="44" customFormat="1" x14ac:dyDescent="0.25">
      <c r="A58" s="34">
        <v>72581</v>
      </c>
      <c r="B58" s="35" t="s">
        <v>131</v>
      </c>
      <c r="C58" s="56">
        <v>4.88</v>
      </c>
      <c r="D58" s="57">
        <v>2</v>
      </c>
      <c r="E58" s="57">
        <v>2</v>
      </c>
      <c r="F58" s="58" t="s">
        <v>11</v>
      </c>
      <c r="G58" s="57">
        <v>18.3</v>
      </c>
      <c r="H58" s="12"/>
      <c r="I58" s="8">
        <v>60</v>
      </c>
      <c r="J58" s="171">
        <f>VLOOKUP(A58,mozz!A:F,6,FALSE)</f>
        <v>2.4500000000000002</v>
      </c>
      <c r="K58" s="59">
        <f t="shared" si="9"/>
        <v>0</v>
      </c>
      <c r="L58" s="60">
        <f>VLOOKUP(A58,mozz!A:F,6,FALSE)*K58</f>
        <v>0</v>
      </c>
      <c r="M58" s="61">
        <f>VLOOKUP(A58,mozz!A:H,8,FALSE)*K58</f>
        <v>0</v>
      </c>
      <c r="N58" s="153">
        <f>VLOOKUP(A58,'TKC Points'!$A$1:$C$112,3,FALSE)*K58</f>
        <v>0</v>
      </c>
      <c r="O58" s="43"/>
      <c r="P58" s="43"/>
    </row>
    <row r="59" spans="1:16" s="44" customFormat="1" x14ac:dyDescent="0.25">
      <c r="A59" s="34">
        <v>78368</v>
      </c>
      <c r="B59" s="35" t="s">
        <v>133</v>
      </c>
      <c r="C59" s="56">
        <v>4.9800000000000004</v>
      </c>
      <c r="D59" s="57">
        <v>2</v>
      </c>
      <c r="E59" s="57">
        <v>2</v>
      </c>
      <c r="F59" s="58" t="s">
        <v>11</v>
      </c>
      <c r="G59" s="57">
        <v>18.670000000000002</v>
      </c>
      <c r="H59" s="12"/>
      <c r="I59" s="8">
        <v>60</v>
      </c>
      <c r="J59" s="171">
        <f>VLOOKUP(A59,mozz!A:F,6,FALSE)</f>
        <v>5.92</v>
      </c>
      <c r="K59" s="59">
        <f t="shared" si="8"/>
        <v>0</v>
      </c>
      <c r="L59" s="60">
        <f>VLOOKUP(A59,mozz!A:F,6,FALSE)*K59</f>
        <v>0</v>
      </c>
      <c r="M59" s="61">
        <f>VLOOKUP(A59,mozz!A:H,8,FALSE)*K59</f>
        <v>0</v>
      </c>
      <c r="N59" s="153">
        <f>VLOOKUP(A59,'TKC Points'!$A$1:$C$112,3,FALSE)*K59</f>
        <v>0</v>
      </c>
      <c r="O59" s="43"/>
      <c r="P59" s="43"/>
    </row>
    <row r="60" spans="1:16" s="44" customFormat="1" x14ac:dyDescent="0.25">
      <c r="A60" s="34">
        <v>78369</v>
      </c>
      <c r="B60" s="35" t="s">
        <v>134</v>
      </c>
      <c r="C60" s="56">
        <v>4.9800000000000004</v>
      </c>
      <c r="D60" s="57">
        <v>2</v>
      </c>
      <c r="E60" s="57">
        <v>2</v>
      </c>
      <c r="F60" s="58" t="s">
        <v>11</v>
      </c>
      <c r="G60" s="57">
        <v>18.670000000000002</v>
      </c>
      <c r="H60" s="12"/>
      <c r="I60" s="8">
        <v>60</v>
      </c>
      <c r="J60" s="171">
        <f>VLOOKUP(A60,mozz!A:F,6,FALSE)</f>
        <v>4.8</v>
      </c>
      <c r="K60" s="59">
        <f t="shared" si="8"/>
        <v>0</v>
      </c>
      <c r="L60" s="60">
        <f>VLOOKUP(A60,mozz!A:F,6,FALSE)*K60</f>
        <v>0</v>
      </c>
      <c r="M60" s="61">
        <f>VLOOKUP(A60,mozz!A:H,8,FALSE)*K60</f>
        <v>0</v>
      </c>
      <c r="N60" s="153">
        <f>VLOOKUP(A60,'TKC Points'!$A$1:$C$112,3,FALSE)*K60</f>
        <v>0</v>
      </c>
      <c r="O60" s="43"/>
      <c r="P60" s="43"/>
    </row>
    <row r="61" spans="1:16" s="44" customFormat="1" x14ac:dyDescent="0.25">
      <c r="A61" s="34">
        <v>72671</v>
      </c>
      <c r="B61" s="35" t="s">
        <v>135</v>
      </c>
      <c r="C61" s="56">
        <v>5.5</v>
      </c>
      <c r="D61" s="57">
        <v>2</v>
      </c>
      <c r="E61" s="57">
        <v>2</v>
      </c>
      <c r="F61" s="58" t="s">
        <v>11</v>
      </c>
      <c r="G61" s="57">
        <v>20.62</v>
      </c>
      <c r="H61" s="12"/>
      <c r="I61" s="8">
        <v>60</v>
      </c>
      <c r="J61" s="171">
        <f>VLOOKUP(A61,mozz!A:F,6,FALSE)</f>
        <v>7.5</v>
      </c>
      <c r="K61" s="59">
        <f t="shared" si="8"/>
        <v>0</v>
      </c>
      <c r="L61" s="60">
        <f>VLOOKUP(A61,mozz!A:F,6,FALSE)*K61</f>
        <v>0</v>
      </c>
      <c r="M61" s="61">
        <f>VLOOKUP(A61,mozz!A:H,8,FALSE)*K61</f>
        <v>0</v>
      </c>
      <c r="N61" s="153">
        <f>VLOOKUP(A61,'TKC Points'!$A$1:$C$112,3,FALSE)*K61</f>
        <v>0</v>
      </c>
      <c r="O61" s="43"/>
      <c r="P61" s="43"/>
    </row>
    <row r="62" spans="1:16" s="44" customFormat="1" x14ac:dyDescent="0.25">
      <c r="A62" s="34">
        <v>72672</v>
      </c>
      <c r="B62" s="35" t="s">
        <v>136</v>
      </c>
      <c r="C62" s="56">
        <v>5.4</v>
      </c>
      <c r="D62" s="57">
        <v>2</v>
      </c>
      <c r="E62" s="57">
        <v>2</v>
      </c>
      <c r="F62" s="58" t="s">
        <v>11</v>
      </c>
      <c r="G62" s="57">
        <v>20.25</v>
      </c>
      <c r="H62" s="12"/>
      <c r="I62" s="8">
        <v>60</v>
      </c>
      <c r="J62" s="171">
        <f>VLOOKUP(A62,mozz!A:F,6,FALSE)</f>
        <v>5.63</v>
      </c>
      <c r="K62" s="59">
        <f t="shared" si="8"/>
        <v>0</v>
      </c>
      <c r="L62" s="60">
        <f>VLOOKUP(A62,mozz!A:F,6,FALSE)*K62</f>
        <v>0</v>
      </c>
      <c r="M62" s="61">
        <f>VLOOKUP(A62,mozz!A:H,8,FALSE)*K62</f>
        <v>0</v>
      </c>
      <c r="N62" s="153">
        <f>VLOOKUP(A62,'TKC Points'!$A$1:$C$112,3,FALSE)*K62</f>
        <v>0</v>
      </c>
      <c r="O62" s="43"/>
      <c r="P62" s="43"/>
    </row>
    <row r="63" spans="1:16" s="44" customFormat="1" x14ac:dyDescent="0.25">
      <c r="A63" s="34">
        <v>78356</v>
      </c>
      <c r="B63" s="35" t="s">
        <v>127</v>
      </c>
      <c r="C63" s="56">
        <v>4.9400000000000004</v>
      </c>
      <c r="D63" s="57">
        <v>2</v>
      </c>
      <c r="E63" s="57">
        <v>2</v>
      </c>
      <c r="F63" s="58" t="s">
        <v>11</v>
      </c>
      <c r="G63" s="57">
        <v>18.52</v>
      </c>
      <c r="H63" s="12"/>
      <c r="I63" s="8">
        <v>60</v>
      </c>
      <c r="J63" s="171">
        <f>VLOOKUP(A63,mozz!A:F,6,FALSE)</f>
        <v>3.1</v>
      </c>
      <c r="K63" s="59">
        <f t="shared" si="8"/>
        <v>0</v>
      </c>
      <c r="L63" s="60">
        <f>VLOOKUP(A63,mozz!A:F,6,FALSE)*K63</f>
        <v>0</v>
      </c>
      <c r="M63" s="61">
        <f>VLOOKUP(A63,mozz!A:H,8,FALSE)*K63</f>
        <v>0</v>
      </c>
      <c r="N63" s="153">
        <f>VLOOKUP(A63,'TKC Points'!$A$1:$C$112,3,FALSE)*K63</f>
        <v>0</v>
      </c>
      <c r="O63" s="43"/>
      <c r="P63" s="43"/>
    </row>
    <row r="64" spans="1:16" s="44" customFormat="1" x14ac:dyDescent="0.25">
      <c r="A64" s="34">
        <v>78357</v>
      </c>
      <c r="B64" s="35" t="s">
        <v>128</v>
      </c>
      <c r="C64" s="56">
        <v>4.93</v>
      </c>
      <c r="D64" s="57">
        <v>2</v>
      </c>
      <c r="E64" s="57">
        <v>2</v>
      </c>
      <c r="F64" s="58" t="s">
        <v>11</v>
      </c>
      <c r="G64" s="57">
        <v>18.48</v>
      </c>
      <c r="H64" s="12"/>
      <c r="I64" s="8">
        <v>60</v>
      </c>
      <c r="J64" s="171">
        <f>VLOOKUP(A64,mozz!A:F,6,FALSE)</f>
        <v>2.2999999999999998</v>
      </c>
      <c r="K64" s="59">
        <f t="shared" si="8"/>
        <v>0</v>
      </c>
      <c r="L64" s="60">
        <f>VLOOKUP(A64,mozz!A:F,6,FALSE)*K64</f>
        <v>0</v>
      </c>
      <c r="M64" s="61">
        <f>VLOOKUP(A64,mozz!A:H,8,FALSE)*K64</f>
        <v>0</v>
      </c>
      <c r="N64" s="153">
        <f>VLOOKUP(A64,'TKC Points'!$A$1:$C$112,3,FALSE)*K64</f>
        <v>0</v>
      </c>
      <c r="O64" s="43"/>
      <c r="P64" s="43"/>
    </row>
    <row r="65" spans="1:16" s="44" customFormat="1" x14ac:dyDescent="0.25">
      <c r="A65" s="34">
        <v>78359</v>
      </c>
      <c r="B65" s="35" t="s">
        <v>129</v>
      </c>
      <c r="C65" s="56">
        <v>4.29</v>
      </c>
      <c r="D65" s="57">
        <v>2</v>
      </c>
      <c r="E65" s="57">
        <v>2</v>
      </c>
      <c r="F65" s="58">
        <v>0</v>
      </c>
      <c r="G65" s="57">
        <v>16.079999999999998</v>
      </c>
      <c r="H65" s="12"/>
      <c r="I65" s="8">
        <v>60</v>
      </c>
      <c r="J65" s="171">
        <f>VLOOKUP(A65,mozz!A:F,6,FALSE)</f>
        <v>1.75</v>
      </c>
      <c r="K65" s="59">
        <f t="shared" si="8"/>
        <v>0</v>
      </c>
      <c r="L65" s="60">
        <f>VLOOKUP(A65,mozz!A:F,6,FALSE)*K65</f>
        <v>0</v>
      </c>
      <c r="M65" s="61">
        <f>VLOOKUP(A65,mozz!A:H,8,FALSE)*K65</f>
        <v>0</v>
      </c>
      <c r="N65" s="153">
        <f>VLOOKUP(A65,'TKC Points'!$A$1:$C$112,3,FALSE)*K65</f>
        <v>0</v>
      </c>
      <c r="O65" s="43"/>
      <c r="P65" s="43"/>
    </row>
    <row r="66" spans="1:16" s="44" customFormat="1" x14ac:dyDescent="0.25">
      <c r="A66" s="34">
        <v>68724</v>
      </c>
      <c r="B66" s="35" t="s">
        <v>162</v>
      </c>
      <c r="C66" s="56">
        <v>4.29</v>
      </c>
      <c r="D66" s="57">
        <v>2</v>
      </c>
      <c r="E66" s="57">
        <v>2</v>
      </c>
      <c r="F66" s="58">
        <v>0</v>
      </c>
      <c r="G66" s="57">
        <v>16.079999999999998</v>
      </c>
      <c r="H66" s="12"/>
      <c r="I66" s="8">
        <v>60</v>
      </c>
      <c r="J66" s="171">
        <f>VLOOKUP(A66,mozz!A:F,6,FALSE)</f>
        <v>6.28</v>
      </c>
      <c r="K66" s="59">
        <f t="shared" si="8"/>
        <v>0</v>
      </c>
      <c r="L66" s="60">
        <f>VLOOKUP(A66,mozz!A:F,6,FALSE)*K66</f>
        <v>0</v>
      </c>
      <c r="M66" s="61">
        <f>VLOOKUP(A66,mozz!A:H,8,FALSE)*K66</f>
        <v>0</v>
      </c>
      <c r="N66" s="153">
        <f>VLOOKUP(A66,'TKC Points'!$A$1:$C$112,3,FALSE)*K66</f>
        <v>0</v>
      </c>
      <c r="O66" s="43"/>
      <c r="P66" s="43"/>
    </row>
    <row r="67" spans="1:16" s="44" customFormat="1" x14ac:dyDescent="0.25">
      <c r="A67" s="34">
        <v>73020</v>
      </c>
      <c r="B67" s="35" t="s">
        <v>84</v>
      </c>
      <c r="C67" s="56">
        <v>7.02</v>
      </c>
      <c r="D67" s="57">
        <v>1.75</v>
      </c>
      <c r="E67" s="57">
        <v>4</v>
      </c>
      <c r="F67" s="58" t="s">
        <v>11</v>
      </c>
      <c r="G67" s="57">
        <v>15.8</v>
      </c>
      <c r="H67" s="12"/>
      <c r="I67" s="8">
        <v>36</v>
      </c>
      <c r="J67" s="171">
        <f>VLOOKUP(A67,mozz!A:F,6,FALSE)</f>
        <v>4.3899999999999997</v>
      </c>
      <c r="K67" s="59">
        <f t="shared" si="8"/>
        <v>0</v>
      </c>
      <c r="L67" s="60">
        <f>VLOOKUP(A67,mozz!A:F,6,FALSE)*K67</f>
        <v>0</v>
      </c>
      <c r="M67" s="61">
        <f>VLOOKUP(A67,mozz!A:H,8,FALSE)*K67</f>
        <v>0</v>
      </c>
      <c r="N67" s="153">
        <f>VLOOKUP(A67,'TKC Points'!$A$1:$C$112,3,FALSE)*K67</f>
        <v>0</v>
      </c>
      <c r="O67" s="43"/>
      <c r="P67" s="43"/>
    </row>
    <row r="68" spans="1:16" s="44" customFormat="1" ht="15.75" thickBot="1" x14ac:dyDescent="0.3">
      <c r="A68" s="34">
        <v>73022</v>
      </c>
      <c r="B68" s="35" t="s">
        <v>79</v>
      </c>
      <c r="C68" s="143">
        <v>7.02</v>
      </c>
      <c r="D68" s="144">
        <v>1.75</v>
      </c>
      <c r="E68" s="144">
        <v>4</v>
      </c>
      <c r="F68" s="176" t="s">
        <v>11</v>
      </c>
      <c r="G68" s="144">
        <v>15.8</v>
      </c>
      <c r="H68" s="13"/>
      <c r="I68" s="9">
        <v>36</v>
      </c>
      <c r="J68" s="171">
        <f>VLOOKUP(A68,mozz!A:F,6,FALSE)</f>
        <v>4.3899999999999997</v>
      </c>
      <c r="K68" s="62">
        <f t="shared" si="8"/>
        <v>0</v>
      </c>
      <c r="L68" s="63">
        <f>VLOOKUP(A68,mozz!A:F,6,FALSE)*K68</f>
        <v>0</v>
      </c>
      <c r="M68" s="64">
        <f>VLOOKUP(A68,mozz!A:H,8,FALSE)*K68</f>
        <v>0</v>
      </c>
      <c r="N68" s="153">
        <f>VLOOKUP(A68,'TKC Points'!$A$1:$C$112,3,FALSE)*K68</f>
        <v>0</v>
      </c>
      <c r="O68" s="43"/>
      <c r="P68" s="43"/>
    </row>
    <row r="69" spans="1:16" s="44" customFormat="1" ht="19.5" customHeight="1" thickBot="1" x14ac:dyDescent="0.3">
      <c r="A69" s="205" t="s">
        <v>70</v>
      </c>
      <c r="B69" s="206"/>
      <c r="C69" s="28"/>
      <c r="D69" s="29"/>
      <c r="E69" s="29"/>
      <c r="F69" s="29"/>
      <c r="G69" s="177"/>
      <c r="H69" s="66"/>
      <c r="I69" s="65"/>
      <c r="J69" s="172"/>
      <c r="K69" s="67"/>
      <c r="L69" s="68"/>
      <c r="M69" s="31"/>
      <c r="N69" s="32"/>
      <c r="O69" s="43"/>
      <c r="P69" s="43"/>
    </row>
    <row r="70" spans="1:16" s="44" customFormat="1" x14ac:dyDescent="0.25">
      <c r="A70" s="34">
        <v>73318</v>
      </c>
      <c r="B70" s="35" t="s">
        <v>125</v>
      </c>
      <c r="C70" s="36">
        <v>4.2</v>
      </c>
      <c r="D70" s="37">
        <v>2</v>
      </c>
      <c r="E70" s="37">
        <v>2</v>
      </c>
      <c r="F70" s="38">
        <v>0</v>
      </c>
      <c r="G70" s="39">
        <v>26.25</v>
      </c>
      <c r="H70" s="10"/>
      <c r="I70" s="1">
        <v>100</v>
      </c>
      <c r="J70" s="171">
        <f>VLOOKUP(A70,mozz!A:F,6,FALSE)</f>
        <v>5.63</v>
      </c>
      <c r="K70" s="40">
        <f t="shared" ref="K70:K75" si="10">H70/I70</f>
        <v>0</v>
      </c>
      <c r="L70" s="41">
        <f>VLOOKUP(A70,mozz!A:F,6,FALSE)*K70</f>
        <v>0</v>
      </c>
      <c r="M70" s="42">
        <f>VLOOKUP(A70,mozz!A:H,8,FALSE)*K70</f>
        <v>0</v>
      </c>
      <c r="N70" s="153">
        <f>VLOOKUP(A70,'TKC Points'!$A$1:$C$112,3,FALSE)*K70</f>
        <v>0</v>
      </c>
      <c r="O70" s="43"/>
      <c r="P70" s="43"/>
    </row>
    <row r="71" spans="1:16" s="44" customFormat="1" x14ac:dyDescent="0.25">
      <c r="A71" s="34">
        <v>73338</v>
      </c>
      <c r="B71" s="35" t="s">
        <v>126</v>
      </c>
      <c r="C71" s="36">
        <v>4.2</v>
      </c>
      <c r="D71" s="37">
        <v>2</v>
      </c>
      <c r="E71" s="37">
        <v>2</v>
      </c>
      <c r="F71" s="38">
        <v>0</v>
      </c>
      <c r="G71" s="39">
        <v>26.25</v>
      </c>
      <c r="H71" s="10"/>
      <c r="I71" s="1">
        <v>100</v>
      </c>
      <c r="J71" s="171">
        <f>VLOOKUP(A71,mozz!A:F,6,FALSE)</f>
        <v>10</v>
      </c>
      <c r="K71" s="40">
        <f t="shared" si="10"/>
        <v>0</v>
      </c>
      <c r="L71" s="41">
        <f>VLOOKUP(A71,mozz!A:F,6,FALSE)*K71</f>
        <v>0</v>
      </c>
      <c r="M71" s="42">
        <f>VLOOKUP(A71,mozz!A:H,8,FALSE)*K71</f>
        <v>0</v>
      </c>
      <c r="N71" s="153">
        <f>VLOOKUP(A71,'TKC Points'!$A$1:$C$112,3,FALSE)*K71</f>
        <v>0</v>
      </c>
      <c r="O71" s="43"/>
      <c r="P71" s="43"/>
    </row>
    <row r="72" spans="1:16" s="44" customFormat="1" x14ac:dyDescent="0.25">
      <c r="A72" s="34">
        <v>78376</v>
      </c>
      <c r="B72" s="35" t="s">
        <v>65</v>
      </c>
      <c r="C72" s="36">
        <v>4.46</v>
      </c>
      <c r="D72" s="37">
        <v>2</v>
      </c>
      <c r="E72" s="37">
        <v>2</v>
      </c>
      <c r="F72" s="38" t="s">
        <v>11</v>
      </c>
      <c r="G72" s="39">
        <v>13.38</v>
      </c>
      <c r="H72" s="10"/>
      <c r="I72" s="1">
        <v>48</v>
      </c>
      <c r="J72" s="171">
        <f>VLOOKUP(A72,mozz!A:F,6,FALSE)</f>
        <v>2.71</v>
      </c>
      <c r="K72" s="40">
        <f t="shared" si="10"/>
        <v>0</v>
      </c>
      <c r="L72" s="41">
        <f>VLOOKUP(A72,mozz!A:F,6,FALSE)*K72</f>
        <v>0</v>
      </c>
      <c r="M72" s="42">
        <f>VLOOKUP(A72,mozz!A:H,8,FALSE)*K72</f>
        <v>0</v>
      </c>
      <c r="N72" s="153">
        <f>VLOOKUP(A72,'TKC Points'!$A$1:$C$112,3,FALSE)*K72</f>
        <v>0</v>
      </c>
      <c r="O72" s="43"/>
      <c r="P72" s="43"/>
    </row>
    <row r="73" spans="1:16" s="44" customFormat="1" x14ac:dyDescent="0.25">
      <c r="A73" s="34">
        <v>78378</v>
      </c>
      <c r="B73" s="35" t="s">
        <v>64</v>
      </c>
      <c r="C73" s="36">
        <v>3.1</v>
      </c>
      <c r="D73" s="37">
        <v>1</v>
      </c>
      <c r="E73" s="37">
        <v>2</v>
      </c>
      <c r="F73" s="38">
        <v>0</v>
      </c>
      <c r="G73" s="39">
        <v>9.3000000000000007</v>
      </c>
      <c r="H73" s="10"/>
      <c r="I73" s="1">
        <v>48</v>
      </c>
      <c r="J73" s="171">
        <f>VLOOKUP(A73,mozz!A:F,6,FALSE)</f>
        <v>1.32</v>
      </c>
      <c r="K73" s="40">
        <f t="shared" si="10"/>
        <v>0</v>
      </c>
      <c r="L73" s="41">
        <f>VLOOKUP(A73,mozz!A:F,6,FALSE)*K73</f>
        <v>0</v>
      </c>
      <c r="M73" s="42">
        <f>VLOOKUP(A73,mozz!A:H,8,FALSE)*K73</f>
        <v>0</v>
      </c>
      <c r="N73" s="153">
        <f>VLOOKUP(A73,'TKC Points'!$A$1:$C$112,3,FALSE)*K73</f>
        <v>0</v>
      </c>
      <c r="O73" s="43"/>
      <c r="P73" s="43"/>
    </row>
    <row r="74" spans="1:16" s="44" customFormat="1" x14ac:dyDescent="0.25">
      <c r="A74" s="34">
        <v>78372</v>
      </c>
      <c r="B74" s="35" t="s">
        <v>51</v>
      </c>
      <c r="C74" s="36">
        <v>4.4000000000000004</v>
      </c>
      <c r="D74" s="37">
        <v>2</v>
      </c>
      <c r="E74" s="37">
        <v>2</v>
      </c>
      <c r="F74" s="38">
        <v>0</v>
      </c>
      <c r="G74" s="39">
        <v>26.4</v>
      </c>
      <c r="H74" s="10"/>
      <c r="I74" s="1">
        <v>96</v>
      </c>
      <c r="J74" s="171">
        <f>VLOOKUP(A74,mozz!A:F,6,FALSE)</f>
        <v>9.1199999999999992</v>
      </c>
      <c r="K74" s="40">
        <f t="shared" si="10"/>
        <v>0</v>
      </c>
      <c r="L74" s="41">
        <f>VLOOKUP(A74,mozz!A:F,6,FALSE)*K74</f>
        <v>0</v>
      </c>
      <c r="M74" s="42">
        <f>VLOOKUP(A74,mozz!A:H,8,FALSE)*K74</f>
        <v>0</v>
      </c>
      <c r="N74" s="153">
        <f>VLOOKUP(A74,'TKC Points'!$A$1:$C$112,3,FALSE)*K74</f>
        <v>0</v>
      </c>
      <c r="O74" s="43"/>
      <c r="P74" s="43"/>
    </row>
    <row r="75" spans="1:16" s="44" customFormat="1" ht="15.75" thickBot="1" x14ac:dyDescent="0.3">
      <c r="A75" s="34">
        <v>78373</v>
      </c>
      <c r="B75" s="35" t="s">
        <v>52</v>
      </c>
      <c r="C75" s="36">
        <v>4.4000000000000004</v>
      </c>
      <c r="D75" s="37">
        <v>2</v>
      </c>
      <c r="E75" s="37">
        <v>2</v>
      </c>
      <c r="F75" s="38">
        <v>0</v>
      </c>
      <c r="G75" s="39">
        <v>26.4</v>
      </c>
      <c r="H75" s="10"/>
      <c r="I75" s="1">
        <v>96</v>
      </c>
      <c r="J75" s="171">
        <f>VLOOKUP(A75,mozz!A:F,6,FALSE)</f>
        <v>6.72</v>
      </c>
      <c r="K75" s="40">
        <f t="shared" si="10"/>
        <v>0</v>
      </c>
      <c r="L75" s="41">
        <f>VLOOKUP(A75,mozz!A:F,6,FALSE)*K75</f>
        <v>0</v>
      </c>
      <c r="M75" s="42">
        <f>VLOOKUP(A75,mozz!A:H,8,FALSE)*K75</f>
        <v>0</v>
      </c>
      <c r="N75" s="153">
        <f>VLOOKUP(A75,'TKC Points'!$A$1:$C$112,3,FALSE)*K75</f>
        <v>0</v>
      </c>
      <c r="O75" s="43"/>
      <c r="P75" s="43"/>
    </row>
    <row r="76" spans="1:16" s="44" customFormat="1" ht="19.5" customHeight="1" thickBot="1" x14ac:dyDescent="0.3">
      <c r="A76" s="205" t="s">
        <v>71</v>
      </c>
      <c r="B76" s="206"/>
      <c r="C76" s="28"/>
      <c r="D76" s="29"/>
      <c r="E76" s="29"/>
      <c r="F76" s="29"/>
      <c r="G76" s="29"/>
      <c r="H76" s="30"/>
      <c r="I76" s="29"/>
      <c r="J76" s="172"/>
      <c r="K76" s="69"/>
      <c r="L76" s="70"/>
      <c r="M76" s="31"/>
      <c r="N76" s="32"/>
      <c r="O76" s="43"/>
      <c r="P76" s="43"/>
    </row>
    <row r="77" spans="1:16" s="44" customFormat="1" x14ac:dyDescent="0.25">
      <c r="A77" s="34">
        <v>68523</v>
      </c>
      <c r="B77" s="35" t="s">
        <v>137</v>
      </c>
      <c r="C77" s="36">
        <v>5.44</v>
      </c>
      <c r="D77" s="37">
        <v>2</v>
      </c>
      <c r="E77" s="37">
        <v>2</v>
      </c>
      <c r="F77" s="38" t="s">
        <v>11</v>
      </c>
      <c r="G77" s="39">
        <v>24.48</v>
      </c>
      <c r="H77" s="10"/>
      <c r="I77" s="1">
        <v>72</v>
      </c>
      <c r="J77" s="171">
        <f>VLOOKUP(A77,mozz!A:F,6,FALSE)</f>
        <v>3.42</v>
      </c>
      <c r="K77" s="40">
        <f t="shared" ref="K77:K93" si="11">H77/I77</f>
        <v>0</v>
      </c>
      <c r="L77" s="41">
        <f>VLOOKUP(A77,mozz!A:F,6,FALSE)*K77</f>
        <v>0</v>
      </c>
      <c r="M77" s="42">
        <f>VLOOKUP(A77,mozz!A:H,8,FALSE)*K77</f>
        <v>0</v>
      </c>
      <c r="N77" s="153">
        <f>VLOOKUP(A77,'TKC Points'!$A$1:$C$112,3,FALSE)*K77</f>
        <v>0</v>
      </c>
      <c r="O77" s="43"/>
      <c r="P77" s="43"/>
    </row>
    <row r="78" spans="1:16" s="44" customFormat="1" x14ac:dyDescent="0.25">
      <c r="A78" s="34">
        <v>68521</v>
      </c>
      <c r="B78" s="35" t="s">
        <v>124</v>
      </c>
      <c r="C78" s="36">
        <v>5.0999999999999996</v>
      </c>
      <c r="D78" s="37">
        <v>2</v>
      </c>
      <c r="E78" s="37">
        <v>2</v>
      </c>
      <c r="F78" s="38" t="s">
        <v>11</v>
      </c>
      <c r="G78" s="39">
        <v>30.6</v>
      </c>
      <c r="H78" s="10"/>
      <c r="I78" s="1">
        <v>96</v>
      </c>
      <c r="J78" s="171">
        <f>VLOOKUP(A78,mozz!A:F,6,FALSE)</f>
        <v>12</v>
      </c>
      <c r="K78" s="40">
        <f t="shared" si="11"/>
        <v>0</v>
      </c>
      <c r="L78" s="41">
        <f>VLOOKUP(A78,mozz!A:F,6,FALSE)*K78</f>
        <v>0</v>
      </c>
      <c r="M78" s="42">
        <f>VLOOKUP(A78,mozz!A:H,8,FALSE)*K78</f>
        <v>0</v>
      </c>
      <c r="N78" s="153">
        <f>VLOOKUP(A78,'TKC Points'!$A$1:$C$112,3,FALSE)*K78</f>
        <v>0</v>
      </c>
      <c r="O78" s="43"/>
      <c r="P78" s="43"/>
    </row>
    <row r="79" spans="1:16" s="44" customFormat="1" x14ac:dyDescent="0.25">
      <c r="A79" s="34">
        <v>68525</v>
      </c>
      <c r="B79" s="35" t="s">
        <v>157</v>
      </c>
      <c r="C79" s="36">
        <v>5.0999999999999996</v>
      </c>
      <c r="D79" s="37">
        <v>2</v>
      </c>
      <c r="E79" s="37">
        <v>2</v>
      </c>
      <c r="F79" s="38" t="s">
        <v>11</v>
      </c>
      <c r="G79" s="39">
        <v>30.6</v>
      </c>
      <c r="H79" s="10"/>
      <c r="I79" s="1">
        <v>96</v>
      </c>
      <c r="J79" s="171">
        <f>VLOOKUP(A79,mozz!A:F,6,FALSE)</f>
        <v>10.38</v>
      </c>
      <c r="K79" s="40">
        <f t="shared" si="11"/>
        <v>0</v>
      </c>
      <c r="L79" s="41">
        <f>VLOOKUP(A79,mozz!A:F,6,FALSE)*K79</f>
        <v>0</v>
      </c>
      <c r="M79" s="42">
        <f>VLOOKUP(A79,mozz!A:H,8,FALSE)*K79</f>
        <v>0</v>
      </c>
      <c r="N79" s="153">
        <f>VLOOKUP(A79,'TKC Points'!$A$1:$C$112,3,FALSE)*K79</f>
        <v>0</v>
      </c>
      <c r="O79" s="43"/>
      <c r="P79" s="43"/>
    </row>
    <row r="80" spans="1:16" s="44" customFormat="1" x14ac:dyDescent="0.25">
      <c r="A80" s="34">
        <v>68534</v>
      </c>
      <c r="B80" s="35" t="s">
        <v>158</v>
      </c>
      <c r="C80" s="36">
        <v>5.21</v>
      </c>
      <c r="D80" s="37">
        <v>2</v>
      </c>
      <c r="E80" s="37">
        <v>2</v>
      </c>
      <c r="F80" s="38" t="s">
        <v>11</v>
      </c>
      <c r="G80" s="39">
        <v>31.21</v>
      </c>
      <c r="H80" s="10"/>
      <c r="I80" s="1">
        <v>96</v>
      </c>
      <c r="J80" s="171">
        <f>VLOOKUP(A80,mozz!A:F,6,FALSE)</f>
        <v>8.77</v>
      </c>
      <c r="K80" s="40">
        <f t="shared" si="11"/>
        <v>0</v>
      </c>
      <c r="L80" s="41">
        <f>VLOOKUP(A80,mozz!A:F,6,FALSE)*K80</f>
        <v>0</v>
      </c>
      <c r="M80" s="42">
        <f>VLOOKUP(A80,mozz!A:H,8,FALSE)*K80</f>
        <v>0</v>
      </c>
      <c r="N80" s="153">
        <f>VLOOKUP(A80,'TKC Points'!$A$1:$C$112,3,FALSE)*K80</f>
        <v>0</v>
      </c>
      <c r="O80" s="43"/>
      <c r="P80" s="43"/>
    </row>
    <row r="81" spans="1:16" s="44" customFormat="1" x14ac:dyDescent="0.25">
      <c r="A81" s="34">
        <v>78673</v>
      </c>
      <c r="B81" s="35" t="s">
        <v>138</v>
      </c>
      <c r="C81" s="36">
        <v>4.5999999999999996</v>
      </c>
      <c r="D81" s="37">
        <v>2</v>
      </c>
      <c r="E81" s="37">
        <v>2</v>
      </c>
      <c r="F81" s="38" t="s">
        <v>11</v>
      </c>
      <c r="G81" s="39">
        <v>27.6</v>
      </c>
      <c r="H81" s="10"/>
      <c r="I81" s="1">
        <v>96</v>
      </c>
      <c r="J81" s="171">
        <f>VLOOKUP(A81,mozz!A:F,6,FALSE)</f>
        <v>4.5</v>
      </c>
      <c r="K81" s="40">
        <f t="shared" si="11"/>
        <v>0</v>
      </c>
      <c r="L81" s="41">
        <f>VLOOKUP(A81,mozz!A:F,6,FALSE)*K81</f>
        <v>0</v>
      </c>
      <c r="M81" s="42">
        <f>VLOOKUP(A81,mozz!A:H,8,FALSE)*K81</f>
        <v>0</v>
      </c>
      <c r="N81" s="153">
        <f>VLOOKUP(A81,'TKC Points'!$A$1:$C$112,3,FALSE)*K81</f>
        <v>0</v>
      </c>
      <c r="O81" s="43"/>
      <c r="P81" s="43"/>
    </row>
    <row r="82" spans="1:16" s="44" customFormat="1" x14ac:dyDescent="0.25">
      <c r="A82" s="34">
        <v>78674</v>
      </c>
      <c r="B82" s="35" t="s">
        <v>139</v>
      </c>
      <c r="C82" s="36">
        <v>4.4800000000000004</v>
      </c>
      <c r="D82" s="37">
        <v>2</v>
      </c>
      <c r="E82" s="37">
        <v>2</v>
      </c>
      <c r="F82" s="38" t="s">
        <v>11</v>
      </c>
      <c r="G82" s="39">
        <v>26.88</v>
      </c>
      <c r="H82" s="10"/>
      <c r="I82" s="1">
        <v>96</v>
      </c>
      <c r="J82" s="171">
        <f>VLOOKUP(A82,mozz!A:F,6,FALSE)</f>
        <v>3.33</v>
      </c>
      <c r="K82" s="40">
        <f t="shared" si="11"/>
        <v>0</v>
      </c>
      <c r="L82" s="41">
        <f>VLOOKUP(A82,mozz!A:F,6,FALSE)*K82</f>
        <v>0</v>
      </c>
      <c r="M82" s="42">
        <f>VLOOKUP(A82,mozz!A:H,8,FALSE)*K82</f>
        <v>0</v>
      </c>
      <c r="N82" s="153">
        <f>VLOOKUP(A82,'TKC Points'!$A$1:$C$112,3,FALSE)*K82</f>
        <v>0</v>
      </c>
      <c r="O82" s="43"/>
      <c r="P82" s="43"/>
    </row>
    <row r="83" spans="1:16" s="44" customFormat="1" x14ac:dyDescent="0.25">
      <c r="A83" s="34">
        <v>78697</v>
      </c>
      <c r="B83" s="35" t="s">
        <v>140</v>
      </c>
      <c r="C83" s="36">
        <v>4.5</v>
      </c>
      <c r="D83" s="37">
        <v>2</v>
      </c>
      <c r="E83" s="37">
        <v>2</v>
      </c>
      <c r="F83" s="38" t="s">
        <v>11</v>
      </c>
      <c r="G83" s="39">
        <v>27</v>
      </c>
      <c r="H83" s="10"/>
      <c r="I83" s="1">
        <v>96</v>
      </c>
      <c r="J83" s="171">
        <f>VLOOKUP(A83,mozz!A:F,6,FALSE)</f>
        <v>8.4</v>
      </c>
      <c r="K83" s="40">
        <f t="shared" si="11"/>
        <v>0</v>
      </c>
      <c r="L83" s="41">
        <f>VLOOKUP(A83,mozz!A:F,6,FALSE)*K83</f>
        <v>0</v>
      </c>
      <c r="M83" s="42">
        <f>VLOOKUP(A83,mozz!A:H,8,FALSE)*K83</f>
        <v>0</v>
      </c>
      <c r="N83" s="153">
        <f>VLOOKUP(A83,'TKC Points'!$A$1:$C$112,3,FALSE)*K83</f>
        <v>0</v>
      </c>
      <c r="O83" s="43"/>
      <c r="P83" s="43"/>
    </row>
    <row r="84" spans="1:16" s="44" customFormat="1" x14ac:dyDescent="0.25">
      <c r="A84" s="34">
        <v>78698</v>
      </c>
      <c r="B84" s="35" t="s">
        <v>141</v>
      </c>
      <c r="C84" s="36">
        <v>4.4800000000000004</v>
      </c>
      <c r="D84" s="37">
        <v>2</v>
      </c>
      <c r="E84" s="37">
        <v>2</v>
      </c>
      <c r="F84" s="38" t="s">
        <v>11</v>
      </c>
      <c r="G84" s="39">
        <v>26.88</v>
      </c>
      <c r="H84" s="10"/>
      <c r="I84" s="1">
        <v>96</v>
      </c>
      <c r="J84" s="171">
        <f>VLOOKUP(A84,mozz!A:F,6,FALSE)</f>
        <v>6.66</v>
      </c>
      <c r="K84" s="40">
        <f t="shared" si="11"/>
        <v>0</v>
      </c>
      <c r="L84" s="41">
        <f>VLOOKUP(A84,mozz!A:F,6,FALSE)*K84</f>
        <v>0</v>
      </c>
      <c r="M84" s="42">
        <f>VLOOKUP(A84,mozz!A:H,8,FALSE)*K84</f>
        <v>0</v>
      </c>
      <c r="N84" s="153">
        <f>VLOOKUP(A84,'TKC Points'!$A$1:$C$112,3,FALSE)*K84</f>
        <v>0</v>
      </c>
      <c r="O84" s="43"/>
      <c r="P84" s="43"/>
    </row>
    <row r="85" spans="1:16" s="44" customFormat="1" x14ac:dyDescent="0.25">
      <c r="A85" s="34">
        <v>78771</v>
      </c>
      <c r="B85" s="35" t="s">
        <v>142</v>
      </c>
      <c r="C85" s="36">
        <v>4.6900000000000004</v>
      </c>
      <c r="D85" s="37">
        <v>2</v>
      </c>
      <c r="E85" s="37">
        <v>2</v>
      </c>
      <c r="F85" s="38" t="s">
        <v>11</v>
      </c>
      <c r="G85" s="39">
        <v>28.14</v>
      </c>
      <c r="H85" s="10"/>
      <c r="I85" s="1">
        <v>96</v>
      </c>
      <c r="J85" s="171">
        <f>VLOOKUP(A85,mozz!A:F,6,FALSE)</f>
        <v>5.7</v>
      </c>
      <c r="K85" s="40">
        <f t="shared" si="11"/>
        <v>0</v>
      </c>
      <c r="L85" s="41">
        <f>VLOOKUP(A85,mozz!A:F,6,FALSE)*K85</f>
        <v>0</v>
      </c>
      <c r="M85" s="42">
        <f>VLOOKUP(A85,mozz!A:H,8,FALSE)*K85</f>
        <v>0</v>
      </c>
      <c r="N85" s="153">
        <f>VLOOKUP(A85,'TKC Points'!$A$1:$C$112,3,FALSE)*K85</f>
        <v>0</v>
      </c>
      <c r="O85" s="43"/>
      <c r="P85" s="43"/>
    </row>
    <row r="86" spans="1:16" s="44" customFormat="1" ht="16.5" customHeight="1" x14ac:dyDescent="0.25">
      <c r="A86" s="34">
        <v>72558</v>
      </c>
      <c r="B86" s="35" t="s">
        <v>143</v>
      </c>
      <c r="C86" s="36">
        <v>4.7</v>
      </c>
      <c r="D86" s="37">
        <v>2</v>
      </c>
      <c r="E86" s="37">
        <v>2</v>
      </c>
      <c r="F86" s="38" t="s">
        <v>11</v>
      </c>
      <c r="G86" s="39">
        <v>28.2</v>
      </c>
      <c r="H86" s="10"/>
      <c r="I86" s="1">
        <v>96</v>
      </c>
      <c r="J86" s="171">
        <f>VLOOKUP(A86,mozz!A:F,6,FALSE)</f>
        <v>8.4</v>
      </c>
      <c r="K86" s="40">
        <f t="shared" si="11"/>
        <v>0</v>
      </c>
      <c r="L86" s="41">
        <f>VLOOKUP(A86,mozz!A:F,6,FALSE)*K86</f>
        <v>0</v>
      </c>
      <c r="M86" s="42">
        <f>VLOOKUP(A86,mozz!A:H,8,FALSE)*K86</f>
        <v>0</v>
      </c>
      <c r="N86" s="153">
        <f>VLOOKUP(A86,'TKC Points'!$A$1:$C$112,3,FALSE)*K86</f>
        <v>0</v>
      </c>
      <c r="O86" s="43"/>
      <c r="P86" s="43"/>
    </row>
    <row r="87" spans="1:16" s="44" customFormat="1" ht="16.5" customHeight="1" x14ac:dyDescent="0.25">
      <c r="A87" s="34">
        <v>72560</v>
      </c>
      <c r="B87" s="35" t="s">
        <v>144</v>
      </c>
      <c r="C87" s="36">
        <v>4.68</v>
      </c>
      <c r="D87" s="37">
        <v>2</v>
      </c>
      <c r="E87" s="37">
        <v>2</v>
      </c>
      <c r="F87" s="38" t="s">
        <v>11</v>
      </c>
      <c r="G87" s="39">
        <v>28.08</v>
      </c>
      <c r="H87" s="10"/>
      <c r="I87" s="1">
        <v>96</v>
      </c>
      <c r="J87" s="171">
        <f>VLOOKUP(A87,mozz!A:F,6,FALSE)</f>
        <v>6.66</v>
      </c>
      <c r="K87" s="40">
        <f t="shared" si="11"/>
        <v>0</v>
      </c>
      <c r="L87" s="41">
        <f>VLOOKUP(A87,mozz!A:F,6,FALSE)*K87</f>
        <v>0</v>
      </c>
      <c r="M87" s="42">
        <f>VLOOKUP(A87,mozz!A:H,8,FALSE)*K87</f>
        <v>0</v>
      </c>
      <c r="N87" s="153">
        <f>VLOOKUP(A87,'TKC Points'!$A$1:$C$112,3,FALSE)*K87</f>
        <v>0</v>
      </c>
      <c r="O87" s="43"/>
      <c r="P87" s="43"/>
    </row>
    <row r="88" spans="1:16" s="44" customFormat="1" x14ac:dyDescent="0.25">
      <c r="A88" s="34">
        <v>73158</v>
      </c>
      <c r="B88" s="35" t="s">
        <v>118</v>
      </c>
      <c r="C88" s="36">
        <v>4.5999999999999996</v>
      </c>
      <c r="D88" s="37">
        <v>2</v>
      </c>
      <c r="E88" s="37">
        <v>2</v>
      </c>
      <c r="F88" s="38" t="s">
        <v>11</v>
      </c>
      <c r="G88" s="39">
        <v>27.6</v>
      </c>
      <c r="H88" s="10"/>
      <c r="I88" s="1">
        <v>96</v>
      </c>
      <c r="J88" s="171">
        <f>VLOOKUP(A88,mozz!A:F,6,FALSE)</f>
        <v>4.5</v>
      </c>
      <c r="K88" s="40">
        <f t="shared" si="11"/>
        <v>0</v>
      </c>
      <c r="L88" s="41">
        <f>VLOOKUP(A88,mozz!A:F,6,FALSE)*K88</f>
        <v>0</v>
      </c>
      <c r="M88" s="42">
        <f>VLOOKUP(A88,mozz!A:H,8,FALSE)*K88</f>
        <v>0</v>
      </c>
      <c r="N88" s="153">
        <f>VLOOKUP(A88,'TKC Points'!$A$1:$C$112,3,FALSE)*K88</f>
        <v>0</v>
      </c>
      <c r="O88" s="43"/>
      <c r="P88" s="43"/>
    </row>
    <row r="89" spans="1:16" s="44" customFormat="1" x14ac:dyDescent="0.25">
      <c r="A89" s="34">
        <v>73159</v>
      </c>
      <c r="B89" s="35" t="s">
        <v>119</v>
      </c>
      <c r="C89" s="36">
        <v>4.4800000000000004</v>
      </c>
      <c r="D89" s="37">
        <v>2</v>
      </c>
      <c r="E89" s="37">
        <v>2</v>
      </c>
      <c r="F89" s="38" t="s">
        <v>11</v>
      </c>
      <c r="G89" s="39">
        <v>26.88</v>
      </c>
      <c r="H89" s="10"/>
      <c r="I89" s="1">
        <v>96</v>
      </c>
      <c r="J89" s="171">
        <f>VLOOKUP(A89,mozz!A:F,6,FALSE)</f>
        <v>3.33</v>
      </c>
      <c r="K89" s="40">
        <f t="shared" si="11"/>
        <v>0</v>
      </c>
      <c r="L89" s="41">
        <f>VLOOKUP(A89,mozz!A:F,6,FALSE)*K89</f>
        <v>0</v>
      </c>
      <c r="M89" s="42">
        <f>VLOOKUP(A89,mozz!A:H,8,FALSE)*K89</f>
        <v>0</v>
      </c>
      <c r="N89" s="153">
        <f>VLOOKUP(A89,'TKC Points'!$A$1:$C$112,3,FALSE)*K89</f>
        <v>0</v>
      </c>
      <c r="O89" s="43"/>
      <c r="P89" s="43"/>
    </row>
    <row r="90" spans="1:16" s="44" customFormat="1" x14ac:dyDescent="0.25">
      <c r="A90" s="34">
        <v>78647</v>
      </c>
      <c r="B90" s="35" t="s">
        <v>120</v>
      </c>
      <c r="C90" s="36">
        <v>5.34</v>
      </c>
      <c r="D90" s="37">
        <v>2</v>
      </c>
      <c r="E90" s="37">
        <v>2</v>
      </c>
      <c r="F90" s="38" t="s">
        <v>11</v>
      </c>
      <c r="G90" s="39">
        <v>32.04</v>
      </c>
      <c r="H90" s="10"/>
      <c r="I90" s="1">
        <v>96</v>
      </c>
      <c r="J90" s="171">
        <f>VLOOKUP(A90,mozz!A:F,6,FALSE)</f>
        <v>7.8</v>
      </c>
      <c r="K90" s="40">
        <f t="shared" si="11"/>
        <v>0</v>
      </c>
      <c r="L90" s="41">
        <f>VLOOKUP(A90,mozz!A:F,6,FALSE)*K90</f>
        <v>0</v>
      </c>
      <c r="M90" s="42">
        <f>VLOOKUP(A90,mozz!A:H,8,FALSE)*K90</f>
        <v>0</v>
      </c>
      <c r="N90" s="153">
        <f>VLOOKUP(A90,'TKC Points'!$A$1:$C$112,3,FALSE)*K90</f>
        <v>0</v>
      </c>
      <c r="O90" s="43"/>
      <c r="P90" s="43"/>
    </row>
    <row r="91" spans="1:16" s="44" customFormat="1" x14ac:dyDescent="0.25">
      <c r="A91" s="34">
        <v>78648</v>
      </c>
      <c r="B91" s="35" t="s">
        <v>121</v>
      </c>
      <c r="C91" s="36">
        <v>5.32</v>
      </c>
      <c r="D91" s="37">
        <v>2</v>
      </c>
      <c r="E91" s="37">
        <v>2</v>
      </c>
      <c r="F91" s="38" t="s">
        <v>11</v>
      </c>
      <c r="G91" s="39">
        <v>31.92</v>
      </c>
      <c r="H91" s="10"/>
      <c r="I91" s="1">
        <v>96</v>
      </c>
      <c r="J91" s="171">
        <f>VLOOKUP(A91,mozz!A:F,6,FALSE)</f>
        <v>7.02</v>
      </c>
      <c r="K91" s="40">
        <f>H91/I91</f>
        <v>0</v>
      </c>
      <c r="L91" s="41">
        <f>VLOOKUP(A91,mozz!A:F,6,FALSE)*K91</f>
        <v>0</v>
      </c>
      <c r="M91" s="42">
        <f>VLOOKUP(A91,mozz!A:H,8,FALSE)*K91</f>
        <v>0</v>
      </c>
      <c r="N91" s="153">
        <f>VLOOKUP(A91,'TKC Points'!$A$1:$C$112,3,FALSE)*K91</f>
        <v>0</v>
      </c>
      <c r="O91" s="43"/>
      <c r="P91" s="43"/>
    </row>
    <row r="92" spans="1:16" s="44" customFormat="1" x14ac:dyDescent="0.25">
      <c r="A92" s="34">
        <v>78649</v>
      </c>
      <c r="B92" s="35" t="s">
        <v>122</v>
      </c>
      <c r="C92" s="36">
        <v>5.34</v>
      </c>
      <c r="D92" s="37">
        <v>2</v>
      </c>
      <c r="E92" s="37">
        <v>2</v>
      </c>
      <c r="F92" s="38" t="s">
        <v>11</v>
      </c>
      <c r="G92" s="39">
        <v>32.04</v>
      </c>
      <c r="H92" s="10"/>
      <c r="I92" s="1">
        <v>96</v>
      </c>
      <c r="J92" s="171">
        <f>VLOOKUP(A92,mozz!A:F,6,FALSE)</f>
        <v>12.3</v>
      </c>
      <c r="K92" s="40">
        <f t="shared" si="11"/>
        <v>0</v>
      </c>
      <c r="L92" s="41">
        <f>VLOOKUP(A92,mozz!A:F,6,FALSE)*K92</f>
        <v>0</v>
      </c>
      <c r="M92" s="42">
        <f>VLOOKUP(A92,mozz!A:H,8,FALSE)*K92</f>
        <v>0</v>
      </c>
      <c r="N92" s="153">
        <f>VLOOKUP(A92,'TKC Points'!$A$1:$C$112,3,FALSE)*K92</f>
        <v>0</v>
      </c>
      <c r="O92" s="43"/>
      <c r="P92" s="43"/>
    </row>
    <row r="93" spans="1:16" s="44" customFormat="1" ht="15.75" thickBot="1" x14ac:dyDescent="0.3">
      <c r="A93" s="34">
        <v>78650</v>
      </c>
      <c r="B93" s="35" t="s">
        <v>123</v>
      </c>
      <c r="C93" s="36">
        <v>5.32</v>
      </c>
      <c r="D93" s="37">
        <v>2</v>
      </c>
      <c r="E93" s="37">
        <v>2</v>
      </c>
      <c r="F93" s="38" t="s">
        <v>11</v>
      </c>
      <c r="G93" s="39">
        <v>31.92</v>
      </c>
      <c r="H93" s="10"/>
      <c r="I93" s="1">
        <v>96</v>
      </c>
      <c r="J93" s="171">
        <f>VLOOKUP(A93,mozz!A:F,6,FALSE)</f>
        <v>10.74</v>
      </c>
      <c r="K93" s="40">
        <f t="shared" si="11"/>
        <v>0</v>
      </c>
      <c r="L93" s="41">
        <f>VLOOKUP(A93,mozz!A:F,6,FALSE)*K93</f>
        <v>0</v>
      </c>
      <c r="M93" s="42">
        <f>VLOOKUP(A93,mozz!A:H,8,FALSE)*K93</f>
        <v>0</v>
      </c>
      <c r="N93" s="153">
        <f>VLOOKUP(A93,'TKC Points'!$A$1:$C$112,3,FALSE)*K93</f>
        <v>0</v>
      </c>
      <c r="O93" s="43"/>
      <c r="P93" s="43"/>
    </row>
    <row r="94" spans="1:16" s="44" customFormat="1" ht="19.5" customHeight="1" thickBot="1" x14ac:dyDescent="0.3">
      <c r="A94" s="205" t="s">
        <v>147</v>
      </c>
      <c r="B94" s="206"/>
      <c r="C94" s="28"/>
      <c r="D94" s="29"/>
      <c r="E94" s="29"/>
      <c r="F94" s="29"/>
      <c r="G94" s="29"/>
      <c r="H94" s="30"/>
      <c r="I94" s="29"/>
      <c r="J94" s="172"/>
      <c r="K94" s="69"/>
      <c r="L94" s="70"/>
      <c r="M94" s="31"/>
      <c r="N94" s="32"/>
      <c r="O94" s="43"/>
      <c r="P94" s="43"/>
    </row>
    <row r="95" spans="1:16" s="44" customFormat="1" x14ac:dyDescent="0.25">
      <c r="A95" s="130">
        <v>67620</v>
      </c>
      <c r="B95" s="148" t="s">
        <v>155</v>
      </c>
      <c r="C95" s="50">
        <v>3.25</v>
      </c>
      <c r="D95" s="51">
        <v>0</v>
      </c>
      <c r="E95" s="51">
        <v>0</v>
      </c>
      <c r="F95" s="52">
        <v>0</v>
      </c>
      <c r="G95" s="133">
        <v>29.25</v>
      </c>
      <c r="H95" s="100"/>
      <c r="I95" s="7">
        <v>144</v>
      </c>
      <c r="J95" s="173">
        <v>0</v>
      </c>
      <c r="K95" s="53">
        <f t="shared" ref="K95:K100" si="12">H95/I95</f>
        <v>0</v>
      </c>
      <c r="L95" s="54">
        <v>0</v>
      </c>
      <c r="M95" s="55">
        <v>0</v>
      </c>
      <c r="N95" s="153">
        <f>VLOOKUP(A95,'TKC Points'!$A$1:$C$112,3,FALSE)*K95</f>
        <v>0</v>
      </c>
      <c r="O95" s="43"/>
      <c r="P95" s="43"/>
    </row>
    <row r="96" spans="1:16" s="44" customFormat="1" x14ac:dyDescent="0.25">
      <c r="A96" s="34">
        <v>67624</v>
      </c>
      <c r="B96" s="35" t="s">
        <v>156</v>
      </c>
      <c r="C96" s="36">
        <v>4</v>
      </c>
      <c r="D96" s="37">
        <v>0</v>
      </c>
      <c r="E96" s="37">
        <v>0</v>
      </c>
      <c r="F96" s="38">
        <v>0</v>
      </c>
      <c r="G96" s="39">
        <v>27</v>
      </c>
      <c r="H96" s="10"/>
      <c r="I96" s="1">
        <v>108</v>
      </c>
      <c r="J96" s="171">
        <v>0</v>
      </c>
      <c r="K96" s="40">
        <f t="shared" si="12"/>
        <v>0</v>
      </c>
      <c r="L96" s="41">
        <v>0</v>
      </c>
      <c r="M96" s="42">
        <v>0</v>
      </c>
      <c r="N96" s="153">
        <f>VLOOKUP(A96,'TKC Points'!$A$1:$C$112,3,FALSE)*K96</f>
        <v>0</v>
      </c>
      <c r="O96" s="43"/>
      <c r="P96" s="43"/>
    </row>
    <row r="97" spans="1:17" s="44" customFormat="1" x14ac:dyDescent="0.25">
      <c r="A97" s="34">
        <v>67611</v>
      </c>
      <c r="B97" s="35" t="s">
        <v>154</v>
      </c>
      <c r="C97" s="36">
        <v>3.4</v>
      </c>
      <c r="D97" s="37">
        <v>0</v>
      </c>
      <c r="E97" s="37"/>
      <c r="F97" s="38">
        <v>0</v>
      </c>
      <c r="G97" s="39">
        <v>15.3</v>
      </c>
      <c r="H97" s="10"/>
      <c r="I97" s="1">
        <v>72</v>
      </c>
      <c r="J97" s="171">
        <v>0</v>
      </c>
      <c r="K97" s="40">
        <f t="shared" si="12"/>
        <v>0</v>
      </c>
      <c r="L97" s="41">
        <v>0</v>
      </c>
      <c r="M97" s="42">
        <v>0</v>
      </c>
      <c r="N97" s="153">
        <f>VLOOKUP(A97,'TKC Points'!$A$1:$C$112,3,FALSE)*K97</f>
        <v>0</v>
      </c>
      <c r="O97" s="43"/>
      <c r="P97" s="43"/>
    </row>
    <row r="98" spans="1:17" s="44" customFormat="1" x14ac:dyDescent="0.25">
      <c r="A98" s="34">
        <v>67606</v>
      </c>
      <c r="B98" s="35" t="s">
        <v>149</v>
      </c>
      <c r="C98" s="36">
        <v>5</v>
      </c>
      <c r="D98" s="37">
        <v>0</v>
      </c>
      <c r="E98" s="37">
        <v>0</v>
      </c>
      <c r="F98" s="38">
        <v>0</v>
      </c>
      <c r="G98" s="39">
        <v>22.5</v>
      </c>
      <c r="H98" s="10"/>
      <c r="I98" s="1">
        <v>72</v>
      </c>
      <c r="J98" s="171">
        <v>0</v>
      </c>
      <c r="K98" s="40">
        <f t="shared" si="12"/>
        <v>0</v>
      </c>
      <c r="L98" s="41">
        <v>0</v>
      </c>
      <c r="M98" s="42">
        <v>0</v>
      </c>
      <c r="N98" s="153">
        <f>VLOOKUP(A98,'TKC Points'!$A$1:$C$112,3,FALSE)*K98</f>
        <v>0</v>
      </c>
      <c r="O98" s="43"/>
      <c r="P98" s="43"/>
    </row>
    <row r="99" spans="1:17" s="44" customFormat="1" x14ac:dyDescent="0.25">
      <c r="A99" s="34">
        <v>67604</v>
      </c>
      <c r="B99" s="35" t="s">
        <v>148</v>
      </c>
      <c r="C99" s="36">
        <v>2.2400000000000002</v>
      </c>
      <c r="D99" s="37">
        <v>0</v>
      </c>
      <c r="E99" s="37"/>
      <c r="F99" s="38">
        <v>0</v>
      </c>
      <c r="G99" s="39">
        <v>26.85</v>
      </c>
      <c r="H99" s="10"/>
      <c r="I99" s="1">
        <v>192</v>
      </c>
      <c r="J99" s="171">
        <v>0</v>
      </c>
      <c r="K99" s="40">
        <f t="shared" si="12"/>
        <v>0</v>
      </c>
      <c r="L99" s="41">
        <v>0</v>
      </c>
      <c r="M99" s="42">
        <v>0</v>
      </c>
      <c r="N99" s="153">
        <f>VLOOKUP(A99,'TKC Points'!$A$1:$C$112,3,FALSE)*K99</f>
        <v>0</v>
      </c>
      <c r="O99" s="43"/>
      <c r="P99" s="43"/>
    </row>
    <row r="100" spans="1:17" s="44" customFormat="1" x14ac:dyDescent="0.25">
      <c r="A100" s="34">
        <v>67607</v>
      </c>
      <c r="B100" s="150" t="s">
        <v>151</v>
      </c>
      <c r="C100" s="36">
        <v>2.4500000000000002</v>
      </c>
      <c r="D100" s="37">
        <v>0</v>
      </c>
      <c r="E100" s="37">
        <v>0</v>
      </c>
      <c r="F100" s="38">
        <v>0</v>
      </c>
      <c r="G100" s="39">
        <v>27</v>
      </c>
      <c r="H100" s="10"/>
      <c r="I100" s="1">
        <v>176</v>
      </c>
      <c r="J100" s="171">
        <v>0</v>
      </c>
      <c r="K100" s="40">
        <f t="shared" si="12"/>
        <v>0</v>
      </c>
      <c r="L100" s="41">
        <v>0</v>
      </c>
      <c r="M100" s="42">
        <v>0</v>
      </c>
      <c r="N100" s="153">
        <f>VLOOKUP(A100,'TKC Points'!$A$1:$C$112,3,FALSE)*K100</f>
        <v>0</v>
      </c>
      <c r="O100" s="43"/>
      <c r="P100" s="43"/>
    </row>
    <row r="101" spans="1:17" s="44" customFormat="1" x14ac:dyDescent="0.25">
      <c r="A101" s="34">
        <v>67605</v>
      </c>
      <c r="B101" s="35" t="s">
        <v>150</v>
      </c>
      <c r="C101" s="36">
        <v>3.25</v>
      </c>
      <c r="D101" s="37">
        <v>0</v>
      </c>
      <c r="E101" s="37">
        <v>0</v>
      </c>
      <c r="F101" s="38">
        <v>0</v>
      </c>
      <c r="G101" s="39">
        <v>29.25</v>
      </c>
      <c r="H101" s="10"/>
      <c r="I101" s="1">
        <v>144</v>
      </c>
      <c r="J101" s="171">
        <v>0</v>
      </c>
      <c r="K101" s="40">
        <f t="shared" ref="K101:K106" si="13">H101/I101</f>
        <v>0</v>
      </c>
      <c r="L101" s="41">
        <v>0</v>
      </c>
      <c r="M101" s="42">
        <v>0</v>
      </c>
      <c r="N101" s="153">
        <f>VLOOKUP(A101,'TKC Points'!$A$1:$C$112,3,FALSE)*K101</f>
        <v>0</v>
      </c>
      <c r="O101" s="43"/>
      <c r="P101" s="43"/>
    </row>
    <row r="102" spans="1:17" s="44" customFormat="1" x14ac:dyDescent="0.25">
      <c r="A102" s="34">
        <v>67608</v>
      </c>
      <c r="B102" s="35" t="s">
        <v>152</v>
      </c>
      <c r="C102" s="36">
        <v>3.25</v>
      </c>
      <c r="D102" s="37">
        <v>0</v>
      </c>
      <c r="E102" s="37">
        <v>0</v>
      </c>
      <c r="F102" s="38">
        <v>0</v>
      </c>
      <c r="G102" s="39">
        <v>24.38</v>
      </c>
      <c r="H102" s="10"/>
      <c r="I102" s="1">
        <v>120</v>
      </c>
      <c r="J102" s="171">
        <v>0</v>
      </c>
      <c r="K102" s="40">
        <f t="shared" si="13"/>
        <v>0</v>
      </c>
      <c r="L102" s="41">
        <v>0</v>
      </c>
      <c r="M102" s="42">
        <v>0</v>
      </c>
      <c r="N102" s="153">
        <f>VLOOKUP(A102,'TKC Points'!$A$1:$C$112,3,FALSE)*K102</f>
        <v>0</v>
      </c>
      <c r="O102" s="43"/>
      <c r="P102" s="43"/>
    </row>
    <row r="103" spans="1:17" s="44" customFormat="1" x14ac:dyDescent="0.25">
      <c r="A103" s="34">
        <v>73037</v>
      </c>
      <c r="B103" s="35" t="s">
        <v>150</v>
      </c>
      <c r="C103" s="36">
        <v>3.25</v>
      </c>
      <c r="D103" s="37">
        <v>0</v>
      </c>
      <c r="E103" s="37">
        <v>0</v>
      </c>
      <c r="F103" s="38">
        <v>0</v>
      </c>
      <c r="G103" s="39">
        <v>29.25</v>
      </c>
      <c r="H103" s="10"/>
      <c r="I103" s="1">
        <v>144</v>
      </c>
      <c r="J103" s="171">
        <v>0</v>
      </c>
      <c r="K103" s="40">
        <f>H103/I103</f>
        <v>0</v>
      </c>
      <c r="L103" s="41">
        <v>0</v>
      </c>
      <c r="M103" s="42">
        <v>0</v>
      </c>
      <c r="N103" s="153">
        <f>VLOOKUP(A103,'TKC Points'!$A$1:$C$112,3,FALSE)*K103</f>
        <v>0</v>
      </c>
      <c r="O103" s="43"/>
      <c r="P103" s="43"/>
    </row>
    <row r="104" spans="1:17" s="44" customFormat="1" x14ac:dyDescent="0.25">
      <c r="A104" s="34">
        <v>73087</v>
      </c>
      <c r="B104" s="35" t="s">
        <v>152</v>
      </c>
      <c r="C104" s="36">
        <v>3.63</v>
      </c>
      <c r="D104" s="37">
        <v>0</v>
      </c>
      <c r="E104" s="37">
        <v>0</v>
      </c>
      <c r="F104" s="38">
        <v>0</v>
      </c>
      <c r="G104" s="39">
        <v>21.75</v>
      </c>
      <c r="H104" s="10"/>
      <c r="I104" s="1">
        <v>96</v>
      </c>
      <c r="J104" s="171">
        <v>0</v>
      </c>
      <c r="K104" s="40">
        <f>H104/I104</f>
        <v>0</v>
      </c>
      <c r="L104" s="41">
        <v>0</v>
      </c>
      <c r="M104" s="42">
        <v>0</v>
      </c>
      <c r="N104" s="153">
        <f>VLOOKUP(A104,'TKC Points'!$A$1:$C$112,3,FALSE)*K104</f>
        <v>0</v>
      </c>
      <c r="O104" s="43"/>
      <c r="P104" s="43"/>
    </row>
    <row r="105" spans="1:17" s="44" customFormat="1" x14ac:dyDescent="0.25">
      <c r="A105" s="34">
        <v>67609</v>
      </c>
      <c r="B105" s="35" t="s">
        <v>146</v>
      </c>
      <c r="C105" s="36">
        <v>2.2400000000000002</v>
      </c>
      <c r="D105" s="37">
        <v>0</v>
      </c>
      <c r="E105" s="37"/>
      <c r="F105" s="38">
        <v>0</v>
      </c>
      <c r="G105" s="39">
        <v>26.85</v>
      </c>
      <c r="H105" s="10"/>
      <c r="I105" s="1">
        <v>192</v>
      </c>
      <c r="J105" s="171">
        <v>0</v>
      </c>
      <c r="K105" s="40">
        <f t="shared" si="13"/>
        <v>0</v>
      </c>
      <c r="L105" s="41">
        <v>0</v>
      </c>
      <c r="M105" s="42">
        <v>0</v>
      </c>
      <c r="N105" s="153">
        <f>VLOOKUP(A105,'TKC Points'!$A$1:$C$112,3,FALSE)*K105</f>
        <v>0</v>
      </c>
      <c r="O105" s="43"/>
      <c r="P105" s="43"/>
    </row>
    <row r="106" spans="1:17" s="44" customFormat="1" x14ac:dyDescent="0.25">
      <c r="A106" s="34">
        <v>67610</v>
      </c>
      <c r="B106" s="35" t="s">
        <v>153</v>
      </c>
      <c r="C106" s="36">
        <v>2.75</v>
      </c>
      <c r="D106" s="37">
        <v>0</v>
      </c>
      <c r="E106" s="37"/>
      <c r="F106" s="38">
        <v>0</v>
      </c>
      <c r="G106" s="39">
        <v>20.63</v>
      </c>
      <c r="H106" s="10"/>
      <c r="I106" s="1">
        <v>120</v>
      </c>
      <c r="J106" s="171">
        <v>0</v>
      </c>
      <c r="K106" s="40">
        <f t="shared" si="13"/>
        <v>0</v>
      </c>
      <c r="L106" s="41">
        <v>0</v>
      </c>
      <c r="M106" s="42">
        <v>0</v>
      </c>
      <c r="N106" s="153">
        <f>VLOOKUP(A106,'TKC Points'!$A$1:$C$112,3,FALSE)*K106</f>
        <v>0</v>
      </c>
      <c r="O106" s="43"/>
      <c r="P106" s="43"/>
    </row>
    <row r="107" spans="1:17" s="44" customFormat="1" ht="15.75" thickBot="1" x14ac:dyDescent="0.3">
      <c r="A107" s="72">
        <v>73165</v>
      </c>
      <c r="B107" s="73" t="s">
        <v>146</v>
      </c>
      <c r="C107" s="74">
        <v>3.13</v>
      </c>
      <c r="D107" s="75">
        <v>0</v>
      </c>
      <c r="E107" s="75"/>
      <c r="F107" s="76">
        <v>0</v>
      </c>
      <c r="G107" s="77">
        <v>28.13</v>
      </c>
      <c r="H107" s="14"/>
      <c r="I107" s="2">
        <v>144</v>
      </c>
      <c r="J107" s="174">
        <v>0</v>
      </c>
      <c r="K107" s="78">
        <f>H107/I107</f>
        <v>0</v>
      </c>
      <c r="L107" s="79">
        <v>0</v>
      </c>
      <c r="M107" s="80">
        <v>0</v>
      </c>
      <c r="N107" s="157">
        <v>0</v>
      </c>
      <c r="O107" s="43"/>
      <c r="P107" s="43"/>
    </row>
    <row r="108" spans="1:17" ht="21" x14ac:dyDescent="0.25">
      <c r="A108" s="81"/>
      <c r="B108" s="81" t="s">
        <v>75</v>
      </c>
      <c r="C108" s="82"/>
      <c r="D108" s="83"/>
      <c r="E108" s="83"/>
      <c r="F108" s="83"/>
      <c r="G108" s="82"/>
      <c r="H108" s="195"/>
      <c r="I108" s="195"/>
      <c r="J108" s="195" t="s">
        <v>35</v>
      </c>
      <c r="K108" s="195"/>
      <c r="L108" s="85">
        <f>SUM(L10:L107)</f>
        <v>0</v>
      </c>
      <c r="M108" s="86">
        <f>SUM(M10:M107)</f>
        <v>0</v>
      </c>
      <c r="N108" s="154">
        <f>SUM(N10:N107)</f>
        <v>0</v>
      </c>
      <c r="O108" s="16"/>
      <c r="P108" s="16"/>
      <c r="Q108" s="16"/>
    </row>
    <row r="109" spans="1:17" ht="18.75" x14ac:dyDescent="0.3">
      <c r="A109" s="87"/>
      <c r="B109" s="88" t="s">
        <v>80</v>
      </c>
      <c r="C109" s="89"/>
      <c r="D109" s="90"/>
      <c r="E109" s="91"/>
      <c r="F109" s="92"/>
      <c r="G109" s="93"/>
      <c r="H109" s="192" t="s">
        <v>16</v>
      </c>
      <c r="I109" s="192"/>
      <c r="J109" s="192"/>
      <c r="K109" s="192"/>
      <c r="L109" s="192"/>
      <c r="M109" s="139"/>
      <c r="N109" s="139"/>
      <c r="O109" s="16"/>
      <c r="P109" s="16"/>
    </row>
    <row r="110" spans="1:17" ht="18.75" x14ac:dyDescent="0.3">
      <c r="A110" s="87"/>
      <c r="B110" s="94"/>
      <c r="C110" s="89"/>
      <c r="D110" s="90"/>
      <c r="E110" s="91"/>
      <c r="F110" s="92"/>
      <c r="G110" s="93"/>
      <c r="H110" s="192" t="s">
        <v>18</v>
      </c>
      <c r="I110" s="192"/>
      <c r="J110" s="192"/>
      <c r="K110" s="192"/>
      <c r="L110" s="192"/>
      <c r="M110" s="139"/>
      <c r="N110" s="139"/>
      <c r="O110" s="16"/>
      <c r="P110" s="16"/>
    </row>
    <row r="111" spans="1:17" ht="18.75" x14ac:dyDescent="0.3">
      <c r="A111" s="87"/>
      <c r="B111" s="94" t="s">
        <v>15</v>
      </c>
      <c r="C111" s="89"/>
      <c r="D111" s="90"/>
      <c r="E111" s="91"/>
      <c r="F111" s="92"/>
      <c r="G111" s="93"/>
      <c r="H111" s="192" t="s">
        <v>19</v>
      </c>
      <c r="I111" s="192"/>
      <c r="J111" s="192"/>
      <c r="K111" s="192"/>
      <c r="L111" s="192"/>
      <c r="M111" s="139"/>
      <c r="N111" s="139"/>
      <c r="O111" s="16"/>
      <c r="P111" s="16"/>
    </row>
    <row r="112" spans="1:17" ht="23.25" x14ac:dyDescent="0.35">
      <c r="A112" s="87"/>
      <c r="B112" s="95" t="s">
        <v>14</v>
      </c>
      <c r="C112" s="89"/>
      <c r="D112" s="90"/>
      <c r="E112" s="91"/>
      <c r="F112" s="92"/>
      <c r="G112" s="93"/>
      <c r="H112" s="192" t="s">
        <v>20</v>
      </c>
      <c r="I112" s="192"/>
      <c r="J112" s="192"/>
      <c r="K112" s="192"/>
      <c r="L112" s="192"/>
      <c r="M112" s="139"/>
      <c r="N112" s="139"/>
      <c r="O112" s="16"/>
      <c r="P112" s="16"/>
    </row>
    <row r="113" spans="1:16" ht="18.75" x14ac:dyDescent="0.3">
      <c r="A113" s="87"/>
      <c r="B113" s="3" t="s">
        <v>17</v>
      </c>
      <c r="C113" s="89"/>
      <c r="D113" s="90"/>
      <c r="E113" s="91"/>
      <c r="F113" s="92"/>
      <c r="G113" s="93"/>
      <c r="H113" s="192" t="s">
        <v>21</v>
      </c>
      <c r="I113" s="192"/>
      <c r="J113" s="192"/>
      <c r="K113" s="192"/>
      <c r="L113" s="192"/>
      <c r="M113" s="139"/>
      <c r="N113" s="139"/>
      <c r="O113" s="16"/>
      <c r="P113" s="16"/>
    </row>
    <row r="114" spans="1:16" ht="18.75" x14ac:dyDescent="0.3">
      <c r="A114" s="87"/>
      <c r="B114" s="88" t="s">
        <v>80</v>
      </c>
      <c r="C114" s="89"/>
      <c r="D114" s="90"/>
      <c r="E114" s="91"/>
      <c r="F114" s="92"/>
      <c r="G114" s="93"/>
      <c r="H114" s="192" t="s">
        <v>22</v>
      </c>
      <c r="I114" s="192"/>
      <c r="J114" s="192"/>
      <c r="K114" s="192"/>
      <c r="L114" s="192"/>
      <c r="M114" s="139"/>
      <c r="N114" s="139"/>
      <c r="O114" s="16"/>
      <c r="P114" s="16"/>
    </row>
    <row r="115" spans="1:16" ht="18.75" x14ac:dyDescent="0.3">
      <c r="A115" s="87"/>
      <c r="B115" s="5"/>
      <c r="C115" s="89"/>
      <c r="D115" s="90"/>
      <c r="E115" s="91"/>
      <c r="F115" s="92"/>
      <c r="G115" s="93"/>
      <c r="H115" s="192" t="s">
        <v>23</v>
      </c>
      <c r="I115" s="192"/>
      <c r="J115" s="192"/>
      <c r="K115" s="192"/>
      <c r="L115" s="192"/>
      <c r="M115" s="139"/>
      <c r="N115" s="139"/>
      <c r="O115" s="16"/>
      <c r="P115" s="16"/>
    </row>
    <row r="116" spans="1:16" ht="18.75" x14ac:dyDescent="0.3">
      <c r="A116" s="87"/>
      <c r="B116" s="96"/>
      <c r="C116" s="89"/>
      <c r="D116" s="90"/>
      <c r="E116" s="91"/>
      <c r="F116" s="92"/>
      <c r="G116" s="93"/>
      <c r="H116" s="192" t="s">
        <v>24</v>
      </c>
      <c r="I116" s="192"/>
      <c r="J116" s="192"/>
      <c r="K116" s="192"/>
      <c r="L116" s="192"/>
      <c r="M116" s="139"/>
      <c r="N116" s="139"/>
      <c r="O116" s="16"/>
      <c r="P116" s="16"/>
    </row>
    <row r="117" spans="1:16" ht="18.75" x14ac:dyDescent="0.3">
      <c r="A117" s="87"/>
      <c r="B117" s="96"/>
      <c r="C117" s="97"/>
      <c r="D117" s="97"/>
      <c r="E117" s="97"/>
      <c r="F117" s="92"/>
      <c r="G117" s="98"/>
      <c r="H117" s="192" t="s">
        <v>25</v>
      </c>
      <c r="I117" s="192"/>
      <c r="J117" s="192"/>
      <c r="K117" s="192"/>
      <c r="L117" s="192"/>
      <c r="M117" s="139"/>
      <c r="N117" s="139"/>
      <c r="O117" s="16"/>
      <c r="P117" s="16"/>
    </row>
    <row r="118" spans="1:16" ht="21" x14ac:dyDescent="0.35">
      <c r="A118" s="87"/>
      <c r="B118" s="99" t="s">
        <v>73</v>
      </c>
      <c r="C118" s="194" t="s">
        <v>74</v>
      </c>
      <c r="D118" s="194"/>
      <c r="E118" s="194"/>
      <c r="F118" s="194"/>
      <c r="G118" s="194"/>
      <c r="H118" s="193"/>
      <c r="I118" s="193"/>
      <c r="J118" s="193"/>
      <c r="K118" s="193"/>
      <c r="L118" s="193"/>
      <c r="M118" s="139"/>
      <c r="N118" s="139"/>
      <c r="O118" s="16"/>
      <c r="P118" s="16"/>
    </row>
  </sheetData>
  <mergeCells count="37">
    <mergeCell ref="A94:B94"/>
    <mergeCell ref="A7:A8"/>
    <mergeCell ref="B7:B8"/>
    <mergeCell ref="C7:C8"/>
    <mergeCell ref="D7:F7"/>
    <mergeCell ref="A20:B20"/>
    <mergeCell ref="A69:B69"/>
    <mergeCell ref="A76:B76"/>
    <mergeCell ref="A24:B24"/>
    <mergeCell ref="A44:B44"/>
    <mergeCell ref="A51:B51"/>
    <mergeCell ref="A9:B9"/>
    <mergeCell ref="G7:G8"/>
    <mergeCell ref="H7:H8"/>
    <mergeCell ref="I7:I8"/>
    <mergeCell ref="K7:K8"/>
    <mergeCell ref="H114:L114"/>
    <mergeCell ref="J108:K108"/>
    <mergeCell ref="J7:J8"/>
    <mergeCell ref="H117:L117"/>
    <mergeCell ref="H118:L118"/>
    <mergeCell ref="C118:G118"/>
    <mergeCell ref="H108:I108"/>
    <mergeCell ref="H109:L109"/>
    <mergeCell ref="H110:L110"/>
    <mergeCell ref="H111:L111"/>
    <mergeCell ref="H112:L112"/>
    <mergeCell ref="H113:L113"/>
    <mergeCell ref="H115:L115"/>
    <mergeCell ref="H116:L116"/>
    <mergeCell ref="B1:C1"/>
    <mergeCell ref="G6:P6"/>
    <mergeCell ref="D1:G1"/>
    <mergeCell ref="D2:G2"/>
    <mergeCell ref="D3:G3"/>
    <mergeCell ref="I2:K2"/>
    <mergeCell ref="I1:K1"/>
  </mergeCells>
  <hyperlinks>
    <hyperlink ref="C118" r:id="rId1" xr:uid="{00000000-0004-0000-0000-000000000000}"/>
    <hyperlink ref="B109" r:id="rId2" xr:uid="{00000000-0004-0000-0000-000001000000}"/>
    <hyperlink ref="B114" r:id="rId3" xr:uid="{00000000-0004-0000-0000-000002000000}"/>
    <hyperlink ref="B21" r:id="rId4" xr:uid="{00000000-0004-0000-0000-000007000000}"/>
    <hyperlink ref="B22" r:id="rId5" xr:uid="{00000000-0004-0000-0000-000008000000}"/>
    <hyperlink ref="B23" r:id="rId6" xr:uid="{00000000-0004-0000-0000-00000A000000}"/>
    <hyperlink ref="B25" r:id="rId7" xr:uid="{00000000-0004-0000-0000-00000B000000}"/>
    <hyperlink ref="B26" r:id="rId8" xr:uid="{00000000-0004-0000-0000-00000C000000}"/>
    <hyperlink ref="B29" r:id="rId9" xr:uid="{00000000-0004-0000-0000-00000D000000}"/>
    <hyperlink ref="B30" r:id="rId10" xr:uid="{00000000-0004-0000-0000-00000E000000}"/>
    <hyperlink ref="B32" r:id="rId11" xr:uid="{00000000-0004-0000-0000-00000F000000}"/>
    <hyperlink ref="B33" r:id="rId12" xr:uid="{00000000-0004-0000-0000-000010000000}"/>
    <hyperlink ref="B34" r:id="rId13" xr:uid="{00000000-0004-0000-0000-000011000000}"/>
    <hyperlink ref="B35" r:id="rId14" xr:uid="{00000000-0004-0000-0000-000012000000}"/>
    <hyperlink ref="B70" r:id="rId15" xr:uid="{00000000-0004-0000-0000-000013000000}"/>
    <hyperlink ref="B71" r:id="rId16" xr:uid="{00000000-0004-0000-0000-000014000000}"/>
    <hyperlink ref="B72" r:id="rId17" xr:uid="{00000000-0004-0000-0000-000015000000}"/>
    <hyperlink ref="B73" r:id="rId18" xr:uid="{00000000-0004-0000-0000-000017000000}"/>
    <hyperlink ref="B74" r:id="rId19" xr:uid="{00000000-0004-0000-0000-000019000000}"/>
    <hyperlink ref="B75" r:id="rId20" xr:uid="{00000000-0004-0000-0000-00001A000000}"/>
    <hyperlink ref="B81" r:id="rId21" xr:uid="{00000000-0004-0000-0000-00001B000000}"/>
    <hyperlink ref="B82" r:id="rId22" xr:uid="{00000000-0004-0000-0000-00001C000000}"/>
    <hyperlink ref="B83" r:id="rId23" xr:uid="{00000000-0004-0000-0000-00001D000000}"/>
    <hyperlink ref="B84" r:id="rId24" xr:uid="{00000000-0004-0000-0000-00001E000000}"/>
    <hyperlink ref="B85" r:id="rId25" xr:uid="{00000000-0004-0000-0000-00001F000000}"/>
    <hyperlink ref="B78" r:id="rId26" xr:uid="{00000000-0004-0000-0000-000020000000}"/>
    <hyperlink ref="B86" r:id="rId27" xr:uid="{00000000-0004-0000-0000-000021000000}"/>
    <hyperlink ref="B77" r:id="rId28" xr:uid="{00000000-0004-0000-0000-000022000000}"/>
    <hyperlink ref="B88" r:id="rId29" xr:uid="{00000000-0004-0000-0000-000023000000}"/>
    <hyperlink ref="B89" r:id="rId30" xr:uid="{00000000-0004-0000-0000-000024000000}"/>
    <hyperlink ref="B90" r:id="rId31" xr:uid="{00000000-0004-0000-0000-000025000000}"/>
    <hyperlink ref="B91" r:id="rId32" xr:uid="{00000000-0004-0000-0000-000026000000}"/>
    <hyperlink ref="B92" r:id="rId33" xr:uid="{00000000-0004-0000-0000-000027000000}"/>
    <hyperlink ref="B93" r:id="rId34" xr:uid="{00000000-0004-0000-0000-000028000000}"/>
    <hyperlink ref="B87" r:id="rId35" xr:uid="{00000000-0004-0000-0000-000029000000}"/>
    <hyperlink ref="B107" r:id="rId36" xr:uid="{00000000-0004-0000-0000-00002A000000}"/>
    <hyperlink ref="B47" r:id="rId37" xr:uid="{00000000-0004-0000-0000-00002B000000}"/>
    <hyperlink ref="B45" r:id="rId38" xr:uid="{00000000-0004-0000-0000-00002C000000}"/>
    <hyperlink ref="B46" r:id="rId39" xr:uid="{00000000-0004-0000-0000-00002D000000}"/>
    <hyperlink ref="B67" r:id="rId40" xr:uid="{00000000-0004-0000-0000-00002F000000}"/>
    <hyperlink ref="B68" r:id="rId41" xr:uid="{00000000-0004-0000-0000-000030000000}"/>
    <hyperlink ref="B59" r:id="rId42" xr:uid="{00000000-0004-0000-0000-000031000000}"/>
    <hyperlink ref="B60" r:id="rId43" xr:uid="{00000000-0004-0000-0000-000032000000}"/>
    <hyperlink ref="B53" r:id="rId44" xr:uid="{00000000-0004-0000-0000-000033000000}"/>
    <hyperlink ref="B54" r:id="rId45" xr:uid="{00000000-0004-0000-0000-000034000000}"/>
    <hyperlink ref="B61" r:id="rId46" xr:uid="{00000000-0004-0000-0000-000037000000}"/>
    <hyperlink ref="B62" r:id="rId47" xr:uid="{00000000-0004-0000-0000-000038000000}"/>
    <hyperlink ref="B63" r:id="rId48" xr:uid="{00000000-0004-0000-0000-000039000000}"/>
    <hyperlink ref="B64" r:id="rId49" xr:uid="{00000000-0004-0000-0000-00003A000000}"/>
    <hyperlink ref="B65" r:id="rId50" xr:uid="{00000000-0004-0000-0000-00003B000000}"/>
    <hyperlink ref="B55" r:id="rId51" xr:uid="{00000000-0004-0000-0000-00003D000000}"/>
    <hyperlink ref="B56" r:id="rId52" xr:uid="{00000000-0004-0000-0000-00003E000000}"/>
    <hyperlink ref="B36" r:id="rId53" xr:uid="{00000000-0004-0000-0000-00003F000000}"/>
    <hyperlink ref="B37" r:id="rId54" xr:uid="{00000000-0004-0000-0000-000040000000}"/>
    <hyperlink ref="B43" r:id="rId55" xr:uid="{00000000-0004-0000-0000-000041000000}"/>
    <hyperlink ref="B38" r:id="rId56" xr:uid="{00000000-0004-0000-0000-000042000000}"/>
    <hyperlink ref="B39" r:id="rId57" xr:uid="{00000000-0004-0000-0000-000043000000}"/>
    <hyperlink ref="B27" r:id="rId58" xr:uid="{00000000-0004-0000-0000-000048000000}"/>
    <hyperlink ref="B28" r:id="rId59" xr:uid="{00000000-0004-0000-0000-000049000000}"/>
    <hyperlink ref="B49" r:id="rId60" xr:uid="{00000000-0004-0000-0000-00004B000000}"/>
    <hyperlink ref="B50" r:id="rId61" xr:uid="{00000000-0004-0000-0000-00004C000000}"/>
    <hyperlink ref="B48" r:id="rId62" xr:uid="{00000000-0004-0000-0000-00004D000000}"/>
    <hyperlink ref="B57" r:id="rId63" xr:uid="{00000000-0004-0000-0000-00004F000000}"/>
    <hyperlink ref="B58" r:id="rId64" xr:uid="{00000000-0004-0000-0000-000050000000}"/>
    <hyperlink ref="B101" r:id="rId65" display="VILLA PRIMA® 16&quot; WG Traditional Pre-Proofed Sheeted Dough" xr:uid="{00000000-0004-0000-0000-000051000000}"/>
    <hyperlink ref="B102" r:id="rId66" xr:uid="{00000000-0004-0000-0000-000052000000}"/>
    <hyperlink ref="B105" r:id="rId67" xr:uid="{00000000-0004-0000-0000-000053000000}"/>
    <hyperlink ref="B106" r:id="rId68" xr:uid="{00000000-0004-0000-0000-000054000000}"/>
    <hyperlink ref="B95" r:id="rId69" xr:uid="{00000000-0004-0000-0000-000055000000}"/>
    <hyperlink ref="B96" r:id="rId70" xr:uid="{00000000-0004-0000-0000-000056000000}"/>
    <hyperlink ref="B97" r:id="rId71" xr:uid="{00000000-0004-0000-0000-000057000000}"/>
    <hyperlink ref="B98" r:id="rId72" xr:uid="{00000000-0004-0000-0000-000058000000}"/>
    <hyperlink ref="B99" r:id="rId73" xr:uid="{00000000-0004-0000-0000-000059000000}"/>
    <hyperlink ref="B104" r:id="rId74" xr:uid="{00000000-0004-0000-0000-00005A000000}"/>
    <hyperlink ref="B103" r:id="rId75" xr:uid="{00000000-0004-0000-0000-00005B000000}"/>
    <hyperlink ref="B79" r:id="rId76" xr:uid="{00000000-0004-0000-0000-00005C000000}"/>
    <hyperlink ref="B80" r:id="rId77" xr:uid="{00000000-0004-0000-0000-00005D000000}"/>
    <hyperlink ref="B66" r:id="rId78" xr:uid="{00000000-0004-0000-0000-00005E000000}"/>
    <hyperlink ref="B40" r:id="rId79" xr:uid="{00000000-0004-0000-0000-00005F000000}"/>
    <hyperlink ref="B41" r:id="rId80" display="VILLA PRIMA® 16&quot; Rolled Edge Four Cheese Pizza" xr:uid="{00000000-0004-0000-0000-000060000000}"/>
    <hyperlink ref="B100" r:id="rId81" xr:uid="{00000000-0004-0000-0000-000061000000}"/>
    <hyperlink ref="I3" r:id="rId82" display="Check your current balance and see what you can redeem your Kitchen CircleTM Points for. " xr:uid="{E56E29EB-4C2C-4461-BAC7-AE71631FCB14}"/>
    <hyperlink ref="B42" r:id="rId83" xr:uid="{BFAC6756-CEA0-438A-8E04-4403E5D37150}"/>
    <hyperlink ref="B52" r:id="rId84" xr:uid="{4346169B-1BFE-4BEA-A9FB-DA64B7CA694B}"/>
    <hyperlink ref="B10" r:id="rId85" xr:uid="{367C2821-D490-43E6-8DF2-6819EA52B379}"/>
    <hyperlink ref="B11" r:id="rId86" xr:uid="{306837F5-D9D4-4362-BDE1-F53FF7DDBF28}"/>
    <hyperlink ref="B12" r:id="rId87" xr:uid="{FDB24A2A-6F86-40F6-8A7B-164965AF74D8}"/>
    <hyperlink ref="B13" r:id="rId88" xr:uid="{AC7CD3D5-E35E-49EE-8C0C-F4AE5EC79BE6}"/>
    <hyperlink ref="B15" r:id="rId89" xr:uid="{9A3B1285-DB90-47C1-892A-3E45522C59A3}"/>
    <hyperlink ref="B16" r:id="rId90" xr:uid="{59910C07-4B42-4209-A210-009B878E8A8C}"/>
    <hyperlink ref="B17" r:id="rId91" xr:uid="{4C319D51-52A0-4F80-9265-AABA8A29F42A}"/>
    <hyperlink ref="B18" r:id="rId92" xr:uid="{66326C22-5AE6-446D-80A4-3B02BA7C4169}"/>
    <hyperlink ref="B19" r:id="rId93" xr:uid="{971866B8-11B6-4E55-BB9F-55749A8A4BC8}"/>
  </hyperlinks>
  <pageMargins left="0.7" right="0.7" top="0.75" bottom="0.75" header="0.3" footer="0.3"/>
  <pageSetup orientation="portrait" r:id="rId94"/>
  <ignoredErrors>
    <ignoredError sqref="K53:N54 K21:N21 K52 N52 L52:M52 K22:N51 K55:N60 K61:N72 K73:N107 K10:N19 L108:N108" unlockedFormula="1"/>
  </ignoredErrors>
  <drawing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"/>
  <sheetViews>
    <sheetView showGridLines="0" zoomScale="90" zoomScaleNormal="90" workbookViewId="0">
      <selection activeCell="H13" sqref="H13:I13"/>
    </sheetView>
  </sheetViews>
  <sheetFormatPr defaultColWidth="12" defaultRowHeight="15" x14ac:dyDescent="0.25"/>
  <cols>
    <col min="1" max="1" width="9.140625" style="17" customWidth="1"/>
    <col min="2" max="2" width="55" style="17" customWidth="1"/>
    <col min="3" max="3" width="9.85546875" style="17" customWidth="1"/>
    <col min="4" max="4" width="6.140625" style="17" bestFit="1" customWidth="1"/>
    <col min="5" max="5" width="9.85546875" style="17" bestFit="1" customWidth="1"/>
    <col min="6" max="6" width="6.7109375" style="17" bestFit="1" customWidth="1"/>
    <col min="7" max="7" width="12" style="17" customWidth="1"/>
    <col min="8" max="9" width="11" style="17" customWidth="1"/>
    <col min="10" max="10" width="11.42578125" style="17" customWidth="1"/>
    <col min="11" max="11" width="11.28515625" style="17" customWidth="1"/>
    <col min="12" max="12" width="10.140625" style="17" customWidth="1"/>
    <col min="13" max="16384" width="12" style="17"/>
  </cols>
  <sheetData>
    <row r="1" spans="1:17" ht="45.75" customHeight="1" x14ac:dyDescent="0.3">
      <c r="A1" s="15"/>
      <c r="B1" s="178" t="s">
        <v>173</v>
      </c>
      <c r="C1" s="179"/>
      <c r="D1" s="181" t="s">
        <v>167</v>
      </c>
      <c r="E1" s="182"/>
      <c r="F1" s="182"/>
      <c r="G1" s="183"/>
      <c r="I1" s="191" t="s">
        <v>172</v>
      </c>
      <c r="J1" s="191"/>
      <c r="K1" s="191"/>
    </row>
    <row r="2" spans="1:17" ht="23.25" customHeight="1" x14ac:dyDescent="0.3">
      <c r="A2" s="18"/>
      <c r="B2" s="19" t="s">
        <v>28</v>
      </c>
      <c r="C2" s="20" t="s">
        <v>88</v>
      </c>
      <c r="D2" s="184">
        <f>L13</f>
        <v>0</v>
      </c>
      <c r="E2" s="185"/>
      <c r="F2" s="185"/>
      <c r="G2" s="186"/>
      <c r="I2" s="190">
        <f>N13</f>
        <v>0</v>
      </c>
      <c r="J2" s="190"/>
      <c r="K2" s="190"/>
    </row>
    <row r="3" spans="1:17" ht="23.25" customHeight="1" x14ac:dyDescent="0.3">
      <c r="A3" s="18"/>
      <c r="B3" s="21"/>
      <c r="C3" s="129" t="s">
        <v>89</v>
      </c>
      <c r="D3" s="187">
        <f>M13</f>
        <v>0</v>
      </c>
      <c r="E3" s="188"/>
      <c r="F3" s="188"/>
      <c r="G3" s="189"/>
      <c r="I3" s="159" t="s">
        <v>171</v>
      </c>
    </row>
    <row r="4" spans="1:17" ht="23.25" customHeight="1" x14ac:dyDescent="0.3">
      <c r="A4" s="18"/>
      <c r="B4" s="21"/>
      <c r="C4" s="129"/>
      <c r="D4" s="129"/>
      <c r="E4" s="129"/>
      <c r="F4" s="129"/>
      <c r="G4" s="129"/>
      <c r="H4" s="129"/>
      <c r="I4" s="160"/>
      <c r="J4" s="129"/>
      <c r="K4" s="129"/>
      <c r="L4" s="129"/>
      <c r="M4" s="16"/>
      <c r="N4" s="16"/>
      <c r="O4" s="16"/>
      <c r="P4" s="16"/>
    </row>
    <row r="5" spans="1:17" ht="18.75" customHeight="1" thickBot="1" x14ac:dyDescent="0.4">
      <c r="A5" s="18"/>
      <c r="B5" s="21"/>
      <c r="C5" s="21"/>
      <c r="D5" s="21"/>
      <c r="E5" s="21"/>
      <c r="F5" s="21"/>
      <c r="G5" s="102"/>
      <c r="H5" s="102"/>
      <c r="I5" s="103"/>
      <c r="J5" s="104"/>
      <c r="K5" s="16"/>
      <c r="L5" s="16"/>
      <c r="M5" s="16"/>
      <c r="N5" s="16"/>
      <c r="O5" s="16"/>
      <c r="P5" s="16"/>
    </row>
    <row r="6" spans="1:17" ht="31.5" customHeight="1" x14ac:dyDescent="0.25">
      <c r="A6" s="207" t="s">
        <v>0</v>
      </c>
      <c r="B6" s="214" t="s">
        <v>1</v>
      </c>
      <c r="C6" s="216" t="s">
        <v>2</v>
      </c>
      <c r="D6" s="211" t="s">
        <v>3</v>
      </c>
      <c r="E6" s="211"/>
      <c r="F6" s="211"/>
      <c r="G6" s="196" t="s">
        <v>4</v>
      </c>
      <c r="H6" s="198" t="s">
        <v>5</v>
      </c>
      <c r="I6" s="200" t="s">
        <v>29</v>
      </c>
      <c r="J6" s="200" t="s">
        <v>95</v>
      </c>
      <c r="K6" s="202" t="s">
        <v>30</v>
      </c>
      <c r="L6" s="23" t="s">
        <v>77</v>
      </c>
      <c r="M6" s="24" t="s">
        <v>175</v>
      </c>
      <c r="N6" s="200" t="s">
        <v>170</v>
      </c>
      <c r="O6" s="16"/>
      <c r="P6" s="16"/>
      <c r="Q6" s="16"/>
    </row>
    <row r="7" spans="1:17" ht="63" customHeight="1" thickBot="1" x14ac:dyDescent="0.3">
      <c r="A7" s="208"/>
      <c r="B7" s="215"/>
      <c r="C7" s="217"/>
      <c r="D7" s="25" t="s">
        <v>7</v>
      </c>
      <c r="E7" s="25" t="s">
        <v>8</v>
      </c>
      <c r="F7" s="25" t="s">
        <v>9</v>
      </c>
      <c r="G7" s="197"/>
      <c r="H7" s="199"/>
      <c r="I7" s="201"/>
      <c r="J7" s="204"/>
      <c r="K7" s="203"/>
      <c r="L7" s="26" t="s">
        <v>27</v>
      </c>
      <c r="M7" s="27" t="s">
        <v>78</v>
      </c>
      <c r="N7" s="201"/>
      <c r="O7" s="16"/>
      <c r="P7" s="16"/>
      <c r="Q7" s="16"/>
    </row>
    <row r="8" spans="1:17" s="33" customFormat="1" ht="19.5" thickBot="1" x14ac:dyDescent="0.3">
      <c r="A8" s="205" t="s">
        <v>76</v>
      </c>
      <c r="B8" s="212"/>
      <c r="C8" s="29"/>
      <c r="D8" s="29"/>
      <c r="E8" s="29"/>
      <c r="F8" s="29"/>
      <c r="G8" s="29"/>
      <c r="H8" s="30"/>
      <c r="I8" s="29"/>
      <c r="J8" s="29"/>
      <c r="K8" s="29"/>
      <c r="L8" s="31"/>
      <c r="M8" s="31"/>
      <c r="N8" s="32"/>
    </row>
    <row r="9" spans="1:17" s="44" customFormat="1" ht="15.75" thickBot="1" x14ac:dyDescent="0.3">
      <c r="A9" s="130">
        <v>69016</v>
      </c>
      <c r="B9" s="131" t="s">
        <v>46</v>
      </c>
      <c r="C9" s="132">
        <v>2.8</v>
      </c>
      <c r="D9" s="51">
        <v>2</v>
      </c>
      <c r="E9" s="51">
        <v>0</v>
      </c>
      <c r="F9" s="52">
        <v>0</v>
      </c>
      <c r="G9" s="133">
        <v>42</v>
      </c>
      <c r="H9" s="100"/>
      <c r="I9" s="7">
        <v>240</v>
      </c>
      <c r="J9" s="141">
        <v>42.3</v>
      </c>
      <c r="K9" s="53">
        <f>H9/I9</f>
        <v>0</v>
      </c>
      <c r="L9" s="54">
        <f>VLOOKUP(A9,chicken!A:F,6,FALSE)*K9</f>
        <v>0</v>
      </c>
      <c r="M9" s="55">
        <f>VLOOKUP(A9,chicken!A:H,8,FALSE)*K9</f>
        <v>0</v>
      </c>
      <c r="N9" s="156">
        <f>VLOOKUP(A9,'TKC Points'!A2:C112,3,FALSE)*K9</f>
        <v>0</v>
      </c>
      <c r="O9" s="43"/>
      <c r="P9" s="43"/>
      <c r="Q9" s="43"/>
    </row>
    <row r="10" spans="1:17" s="44" customFormat="1" ht="15.75" thickBot="1" x14ac:dyDescent="0.3">
      <c r="A10" s="34">
        <v>69017</v>
      </c>
      <c r="B10" s="134" t="s">
        <v>47</v>
      </c>
      <c r="C10" s="135">
        <v>2.8</v>
      </c>
      <c r="D10" s="37">
        <v>2</v>
      </c>
      <c r="E10" s="37">
        <v>0</v>
      </c>
      <c r="F10" s="38">
        <v>0</v>
      </c>
      <c r="G10" s="39">
        <v>42</v>
      </c>
      <c r="H10" s="10"/>
      <c r="I10" s="7">
        <v>240</v>
      </c>
      <c r="J10" s="140">
        <v>42.3</v>
      </c>
      <c r="K10" s="40">
        <f t="shared" ref="K10:K12" si="0">H10/I10</f>
        <v>0</v>
      </c>
      <c r="L10" s="41">
        <f>VLOOKUP(A10,chicken!A:F,6,FALSE)*K10</f>
        <v>0</v>
      </c>
      <c r="M10" s="42">
        <f>VLOOKUP(A10,chicken!A:H,8,FALSE)*K10</f>
        <v>0</v>
      </c>
      <c r="N10" s="153">
        <f>VLOOKUP(A10,'TKC Points'!A3:C113,3,FALSE)*K10</f>
        <v>0</v>
      </c>
      <c r="O10" s="43"/>
      <c r="P10" s="43"/>
      <c r="Q10" s="43"/>
    </row>
    <row r="11" spans="1:17" s="44" customFormat="1" ht="15.75" thickBot="1" x14ac:dyDescent="0.3">
      <c r="A11" s="34">
        <v>69018</v>
      </c>
      <c r="B11" s="134" t="s">
        <v>48</v>
      </c>
      <c r="C11" s="135">
        <v>2.8</v>
      </c>
      <c r="D11" s="37">
        <v>2</v>
      </c>
      <c r="E11" s="37">
        <v>0</v>
      </c>
      <c r="F11" s="38">
        <v>0</v>
      </c>
      <c r="G11" s="39">
        <v>42</v>
      </c>
      <c r="H11" s="10"/>
      <c r="I11" s="7">
        <v>240</v>
      </c>
      <c r="J11" s="140">
        <v>47.55</v>
      </c>
      <c r="K11" s="40">
        <f t="shared" si="0"/>
        <v>0</v>
      </c>
      <c r="L11" s="41">
        <f>VLOOKUP(A11,chicken!A:F,6,FALSE)*K11</f>
        <v>0</v>
      </c>
      <c r="M11" s="42">
        <f>VLOOKUP(A11,chicken!A:H,8,FALSE)*K11</f>
        <v>0</v>
      </c>
      <c r="N11" s="153">
        <f>VLOOKUP(A11,'TKC Points'!A4:C114,3,FALSE)*K11</f>
        <v>0</v>
      </c>
      <c r="O11" s="43"/>
      <c r="P11" s="43"/>
      <c r="Q11" s="43"/>
    </row>
    <row r="12" spans="1:17" s="44" customFormat="1" ht="15.75" thickBot="1" x14ac:dyDescent="0.3">
      <c r="A12" s="72">
        <v>69020</v>
      </c>
      <c r="B12" s="136" t="s">
        <v>49</v>
      </c>
      <c r="C12" s="137">
        <v>2.8</v>
      </c>
      <c r="D12" s="75">
        <v>2</v>
      </c>
      <c r="E12" s="75">
        <v>0</v>
      </c>
      <c r="F12" s="76">
        <v>0</v>
      </c>
      <c r="G12" s="77">
        <v>42</v>
      </c>
      <c r="H12" s="14"/>
      <c r="I12" s="7">
        <v>240</v>
      </c>
      <c r="J12" s="142">
        <v>42.3</v>
      </c>
      <c r="K12" s="78">
        <f t="shared" si="0"/>
        <v>0</v>
      </c>
      <c r="L12" s="79">
        <f>VLOOKUP(A12,chicken!A:F,6,FALSE)*K12</f>
        <v>0</v>
      </c>
      <c r="M12" s="80">
        <f>VLOOKUP(A12,chicken!A:H,8,FALSE)*K12</f>
        <v>0</v>
      </c>
      <c r="N12" s="157">
        <f>VLOOKUP(A12,'TKC Points'!A5:C115,3,FALSE)*K12</f>
        <v>0</v>
      </c>
      <c r="O12" s="43"/>
      <c r="P12" s="43"/>
      <c r="Q12" s="43"/>
    </row>
    <row r="13" spans="1:17" ht="21" x14ac:dyDescent="0.25">
      <c r="A13" s="81"/>
      <c r="B13" s="81" t="s">
        <v>75</v>
      </c>
      <c r="C13" s="82"/>
      <c r="D13" s="83"/>
      <c r="E13" s="83"/>
      <c r="F13" s="83"/>
      <c r="G13" s="82"/>
      <c r="H13" s="195"/>
      <c r="I13" s="195"/>
      <c r="J13" s="195" t="s">
        <v>35</v>
      </c>
      <c r="K13" s="195"/>
      <c r="L13" s="85">
        <f>SUM(L8:L12)</f>
        <v>0</v>
      </c>
      <c r="M13" s="86">
        <f>SUM(M8:M12)</f>
        <v>0</v>
      </c>
      <c r="N13" s="154">
        <f>SUM(N9:N12)</f>
        <v>0</v>
      </c>
      <c r="O13" s="16"/>
      <c r="P13" s="16"/>
      <c r="Q13" s="16"/>
    </row>
    <row r="14" spans="1:17" ht="18.75" x14ac:dyDescent="0.3">
      <c r="A14" s="87"/>
      <c r="B14" s="88" t="s">
        <v>80</v>
      </c>
      <c r="C14" s="89"/>
      <c r="D14" s="90"/>
      <c r="E14" s="91"/>
      <c r="F14" s="92"/>
      <c r="G14" s="93"/>
      <c r="H14" s="192" t="s">
        <v>16</v>
      </c>
      <c r="I14" s="192"/>
      <c r="J14" s="192"/>
      <c r="K14" s="192"/>
      <c r="L14" s="192"/>
      <c r="M14" s="139"/>
      <c r="N14" s="139"/>
      <c r="O14" s="16"/>
      <c r="P14" s="16"/>
    </row>
    <row r="15" spans="1:17" ht="18.75" x14ac:dyDescent="0.3">
      <c r="A15" s="87"/>
      <c r="B15" s="94"/>
      <c r="C15" s="89"/>
      <c r="D15" s="90"/>
      <c r="E15" s="91"/>
      <c r="F15" s="92"/>
      <c r="G15" s="93"/>
      <c r="H15" s="192" t="s">
        <v>18</v>
      </c>
      <c r="I15" s="192"/>
      <c r="J15" s="192"/>
      <c r="K15" s="192"/>
      <c r="L15" s="192"/>
      <c r="M15" s="139"/>
      <c r="N15" s="139"/>
      <c r="O15" s="16"/>
      <c r="P15" s="16"/>
    </row>
    <row r="16" spans="1:17" ht="18.75" x14ac:dyDescent="0.3">
      <c r="A16" s="87"/>
      <c r="B16" s="94" t="s">
        <v>15</v>
      </c>
      <c r="C16" s="89"/>
      <c r="D16" s="90"/>
      <c r="E16" s="91"/>
      <c r="F16" s="92"/>
      <c r="G16" s="93"/>
      <c r="H16" s="192" t="s">
        <v>19</v>
      </c>
      <c r="I16" s="192"/>
      <c r="J16" s="192"/>
      <c r="K16" s="192"/>
      <c r="L16" s="192"/>
      <c r="M16" s="139"/>
      <c r="N16" s="139"/>
      <c r="O16" s="16"/>
      <c r="P16" s="16"/>
    </row>
    <row r="17" spans="1:16" ht="23.25" x14ac:dyDescent="0.35">
      <c r="A17" s="87"/>
      <c r="B17" s="95" t="s">
        <v>14</v>
      </c>
      <c r="C17" s="89"/>
      <c r="D17" s="90"/>
      <c r="E17" s="91"/>
      <c r="F17" s="92"/>
      <c r="G17" s="93"/>
      <c r="H17" s="192" t="s">
        <v>20</v>
      </c>
      <c r="I17" s="192"/>
      <c r="J17" s="192"/>
      <c r="K17" s="192"/>
      <c r="L17" s="192"/>
      <c r="M17" s="139"/>
      <c r="N17" s="139"/>
      <c r="O17" s="16"/>
      <c r="P17" s="16"/>
    </row>
    <row r="18" spans="1:16" ht="18.75" x14ac:dyDescent="0.3">
      <c r="A18" s="87"/>
      <c r="B18" s="3" t="s">
        <v>17</v>
      </c>
      <c r="C18" s="89"/>
      <c r="D18" s="90"/>
      <c r="E18" s="91"/>
      <c r="F18" s="92"/>
      <c r="G18" s="93"/>
      <c r="H18" s="192" t="s">
        <v>21</v>
      </c>
      <c r="I18" s="192"/>
      <c r="J18" s="192"/>
      <c r="K18" s="192"/>
      <c r="L18" s="192"/>
      <c r="M18" s="139"/>
      <c r="N18" s="139"/>
      <c r="O18" s="16"/>
      <c r="P18" s="16"/>
    </row>
    <row r="19" spans="1:16" ht="18.75" x14ac:dyDescent="0.3">
      <c r="A19" s="87"/>
      <c r="B19" s="88" t="s">
        <v>80</v>
      </c>
      <c r="C19" s="89"/>
      <c r="D19" s="90"/>
      <c r="E19" s="91"/>
      <c r="F19" s="92"/>
      <c r="G19" s="93"/>
      <c r="H19" s="192" t="s">
        <v>22</v>
      </c>
      <c r="I19" s="192"/>
      <c r="J19" s="192"/>
      <c r="K19" s="192"/>
      <c r="L19" s="192"/>
      <c r="M19" s="139"/>
      <c r="N19" s="139"/>
      <c r="O19" s="16"/>
      <c r="P19" s="16"/>
    </row>
    <row r="20" spans="1:16" ht="18.75" x14ac:dyDescent="0.3">
      <c r="A20" s="87"/>
      <c r="B20" s="5"/>
      <c r="C20" s="89"/>
      <c r="D20" s="90"/>
      <c r="E20" s="91"/>
      <c r="F20" s="92"/>
      <c r="G20" s="93"/>
      <c r="H20" s="192" t="s">
        <v>23</v>
      </c>
      <c r="I20" s="192"/>
      <c r="J20" s="192"/>
      <c r="K20" s="192"/>
      <c r="L20" s="192"/>
      <c r="M20" s="139"/>
      <c r="N20" s="139"/>
      <c r="O20" s="16"/>
      <c r="P20" s="16"/>
    </row>
    <row r="21" spans="1:16" ht="18.75" x14ac:dyDescent="0.3">
      <c r="A21" s="87"/>
      <c r="B21" s="96"/>
      <c r="C21" s="89"/>
      <c r="D21" s="90"/>
      <c r="E21" s="91"/>
      <c r="F21" s="92"/>
      <c r="G21" s="93"/>
      <c r="H21" s="192" t="s">
        <v>24</v>
      </c>
      <c r="I21" s="192"/>
      <c r="J21" s="192"/>
      <c r="K21" s="192"/>
      <c r="L21" s="192"/>
      <c r="M21" s="139"/>
      <c r="N21" s="139"/>
      <c r="O21" s="16"/>
      <c r="P21" s="16"/>
    </row>
    <row r="22" spans="1:16" ht="18.75" x14ac:dyDescent="0.3">
      <c r="A22" s="87"/>
      <c r="B22" s="96"/>
      <c r="C22" s="97"/>
      <c r="D22" s="97"/>
      <c r="E22" s="97"/>
      <c r="F22" s="92"/>
      <c r="G22" s="98"/>
      <c r="H22" s="192" t="s">
        <v>25</v>
      </c>
      <c r="I22" s="192"/>
      <c r="J22" s="192"/>
      <c r="K22" s="192"/>
      <c r="L22" s="192"/>
      <c r="M22" s="139"/>
      <c r="N22" s="139"/>
      <c r="O22" s="16"/>
      <c r="P22" s="16"/>
    </row>
    <row r="23" spans="1:16" ht="20.25" customHeight="1" x14ac:dyDescent="0.35">
      <c r="A23" s="213" t="s">
        <v>73</v>
      </c>
      <c r="B23" s="213"/>
      <c r="C23" s="194" t="s">
        <v>74</v>
      </c>
      <c r="D23" s="194"/>
      <c r="E23" s="194"/>
      <c r="F23" s="194"/>
      <c r="G23" s="194"/>
      <c r="H23" s="193"/>
      <c r="I23" s="193"/>
      <c r="J23" s="193"/>
      <c r="K23" s="193"/>
      <c r="L23" s="193"/>
      <c r="M23" s="139"/>
      <c r="N23" s="139"/>
      <c r="O23" s="16"/>
      <c r="P23" s="16"/>
    </row>
  </sheetData>
  <mergeCells count="31">
    <mergeCell ref="I1:K1"/>
    <mergeCell ref="I2:K2"/>
    <mergeCell ref="D1:G1"/>
    <mergeCell ref="D2:G2"/>
    <mergeCell ref="A8:B8"/>
    <mergeCell ref="B1:C1"/>
    <mergeCell ref="A6:A7"/>
    <mergeCell ref="B6:B7"/>
    <mergeCell ref="C6:C7"/>
    <mergeCell ref="D3:G3"/>
    <mergeCell ref="A23:B23"/>
    <mergeCell ref="H19:L19"/>
    <mergeCell ref="H20:L20"/>
    <mergeCell ref="H21:L21"/>
    <mergeCell ref="H22:L22"/>
    <mergeCell ref="C23:G23"/>
    <mergeCell ref="H23:L23"/>
    <mergeCell ref="N6:N7"/>
    <mergeCell ref="H18:L18"/>
    <mergeCell ref="D6:F6"/>
    <mergeCell ref="J6:J7"/>
    <mergeCell ref="G6:G7"/>
    <mergeCell ref="H6:H7"/>
    <mergeCell ref="I6:I7"/>
    <mergeCell ref="H13:I13"/>
    <mergeCell ref="K6:K7"/>
    <mergeCell ref="J13:K13"/>
    <mergeCell ref="H14:L14"/>
    <mergeCell ref="H15:L15"/>
    <mergeCell ref="H16:L16"/>
    <mergeCell ref="H17:L17"/>
  </mergeCells>
  <hyperlinks>
    <hyperlink ref="C23" r:id="rId1" xr:uid="{00000000-0004-0000-0100-000000000000}"/>
    <hyperlink ref="B19" r:id="rId2" xr:uid="{00000000-0004-0000-0100-000001000000}"/>
    <hyperlink ref="B14" r:id="rId3" xr:uid="{00000000-0004-0000-0100-000002000000}"/>
    <hyperlink ref="B10" r:id="rId4" xr:uid="{00000000-0004-0000-0100-000003000000}"/>
    <hyperlink ref="B12" r:id="rId5" xr:uid="{00000000-0004-0000-0100-000004000000}"/>
    <hyperlink ref="B11" r:id="rId6" xr:uid="{00000000-0004-0000-0100-000005000000}"/>
    <hyperlink ref="B9" r:id="rId7" xr:uid="{00000000-0004-0000-0100-000006000000}"/>
    <hyperlink ref="I3" r:id="rId8" display="Check your current balance and see what you can redeem your Kitchen CircleTM Points for. " xr:uid="{4BAC2212-D0CA-4FEE-ABE3-E7C65FA0D170}"/>
  </hyperlinks>
  <pageMargins left="0.7" right="0.7" top="0.75" bottom="0.75" header="0.3" footer="0.3"/>
  <pageSetup orientation="portrait" r:id="rId9"/>
  <ignoredErrors>
    <ignoredError sqref="K9:N12 L13:N13" unlockedFormula="1"/>
  </ignoredErrors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7"/>
  <sheetViews>
    <sheetView showGridLines="0" tabSelected="1" zoomScale="86" zoomScaleNormal="86" workbookViewId="0">
      <pane ySplit="7" topLeftCell="A8" activePane="bottomLeft" state="frozen"/>
      <selection pane="bottomLeft" activeCell="M9" sqref="M9"/>
    </sheetView>
  </sheetViews>
  <sheetFormatPr defaultColWidth="12" defaultRowHeight="15" x14ac:dyDescent="0.25"/>
  <cols>
    <col min="1" max="1" width="9.140625" style="17" customWidth="1"/>
    <col min="2" max="2" width="69.7109375" style="17" customWidth="1"/>
    <col min="3" max="3" width="11.28515625" style="17" customWidth="1"/>
    <col min="4" max="4" width="10.5703125" style="17" customWidth="1"/>
    <col min="5" max="5" width="11.42578125" style="17" customWidth="1"/>
    <col min="6" max="6" width="13.42578125" style="17" customWidth="1"/>
    <col min="7" max="7" width="12.28515625" style="17" customWidth="1"/>
    <col min="8" max="8" width="14" style="17" customWidth="1"/>
    <col min="9" max="9" width="11.85546875" style="17" customWidth="1"/>
    <col min="10" max="10" width="9.85546875" style="17" customWidth="1"/>
    <col min="11" max="11" width="12" style="17" customWidth="1"/>
    <col min="12" max="12" width="12" style="17"/>
    <col min="13" max="15" width="11.42578125" style="17" customWidth="1"/>
    <col min="16" max="16384" width="12" style="17"/>
  </cols>
  <sheetData>
    <row r="1" spans="1:15" ht="45.75" customHeight="1" x14ac:dyDescent="0.3">
      <c r="A1" s="15"/>
      <c r="B1" s="178" t="s">
        <v>173</v>
      </c>
      <c r="C1" s="179"/>
      <c r="D1" s="226" t="s">
        <v>90</v>
      </c>
      <c r="E1" s="218"/>
      <c r="F1" s="218" t="s">
        <v>91</v>
      </c>
      <c r="G1" s="218"/>
      <c r="H1" s="218" t="s">
        <v>92</v>
      </c>
      <c r="I1" s="218"/>
      <c r="J1" s="218" t="s">
        <v>93</v>
      </c>
      <c r="K1" s="221"/>
      <c r="M1" s="191" t="s">
        <v>172</v>
      </c>
      <c r="N1" s="191"/>
      <c r="O1" s="191"/>
    </row>
    <row r="2" spans="1:15" ht="23.25" customHeight="1" x14ac:dyDescent="0.3">
      <c r="A2" s="18"/>
      <c r="B2" s="19" t="s">
        <v>28</v>
      </c>
      <c r="C2" s="20" t="s">
        <v>88</v>
      </c>
      <c r="D2" s="227">
        <f>F107</f>
        <v>0</v>
      </c>
      <c r="E2" s="219"/>
      <c r="F2" s="219">
        <f>H107</f>
        <v>0</v>
      </c>
      <c r="G2" s="219"/>
      <c r="H2" s="219">
        <f>J107</f>
        <v>0</v>
      </c>
      <c r="I2" s="219"/>
      <c r="J2" s="222">
        <f>D3+F3+H3</f>
        <v>0</v>
      </c>
      <c r="K2" s="223"/>
      <c r="M2" s="190">
        <f>L107</f>
        <v>0</v>
      </c>
      <c r="N2" s="190"/>
      <c r="O2" s="190"/>
    </row>
    <row r="3" spans="1:15" ht="23.25" customHeight="1" thickBot="1" x14ac:dyDescent="0.35">
      <c r="A3" s="18"/>
      <c r="B3" s="21"/>
      <c r="C3" s="129" t="s">
        <v>89</v>
      </c>
      <c r="D3" s="228">
        <f>G107</f>
        <v>0</v>
      </c>
      <c r="E3" s="220"/>
      <c r="F3" s="220">
        <f>I107</f>
        <v>0</v>
      </c>
      <c r="G3" s="220"/>
      <c r="H3" s="220">
        <f>K107</f>
        <v>0</v>
      </c>
      <c r="I3" s="220"/>
      <c r="J3" s="224"/>
      <c r="K3" s="225"/>
      <c r="M3" s="159" t="s">
        <v>171</v>
      </c>
    </row>
    <row r="4" spans="1:15" s="101" customFormat="1" ht="20.25" x14ac:dyDescent="0.3">
      <c r="A4" s="18"/>
      <c r="B4" s="21"/>
      <c r="C4" s="129"/>
      <c r="D4" s="129"/>
      <c r="E4" s="129"/>
      <c r="F4" s="129"/>
      <c r="G4" s="129"/>
      <c r="H4" s="129"/>
      <c r="I4" s="129"/>
      <c r="J4" s="129"/>
      <c r="K4" s="129"/>
      <c r="L4" s="33"/>
      <c r="M4" s="160"/>
      <c r="N4" s="33"/>
      <c r="O4" s="33"/>
    </row>
    <row r="5" spans="1:15" ht="24" thickBot="1" x14ac:dyDescent="0.4">
      <c r="A5" s="18"/>
      <c r="B5" s="21"/>
      <c r="C5" s="102"/>
      <c r="D5" s="103"/>
      <c r="E5" s="104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47.25" customHeight="1" x14ac:dyDescent="0.25">
      <c r="A6" s="207" t="s">
        <v>0</v>
      </c>
      <c r="B6" s="214" t="s">
        <v>1</v>
      </c>
      <c r="C6" s="198" t="s">
        <v>5</v>
      </c>
      <c r="D6" s="200" t="s">
        <v>29</v>
      </c>
      <c r="E6" s="202" t="s">
        <v>30</v>
      </c>
      <c r="F6" s="23" t="s">
        <v>31</v>
      </c>
      <c r="G6" s="105" t="s">
        <v>176</v>
      </c>
      <c r="H6" s="106" t="s">
        <v>32</v>
      </c>
      <c r="I6" s="105" t="s">
        <v>177</v>
      </c>
      <c r="J6" s="107" t="s">
        <v>33</v>
      </c>
      <c r="K6" s="24" t="s">
        <v>178</v>
      </c>
      <c r="L6" s="24" t="s">
        <v>170</v>
      </c>
      <c r="M6" s="16"/>
      <c r="N6" s="16"/>
      <c r="O6" s="16"/>
    </row>
    <row r="7" spans="1:15" ht="51" customHeight="1" thickBot="1" x14ac:dyDescent="0.3">
      <c r="A7" s="208"/>
      <c r="B7" s="215"/>
      <c r="C7" s="199"/>
      <c r="D7" s="201"/>
      <c r="E7" s="203"/>
      <c r="F7" s="26" t="s">
        <v>6</v>
      </c>
      <c r="G7" s="108" t="s">
        <v>36</v>
      </c>
      <c r="H7" s="108" t="s">
        <v>26</v>
      </c>
      <c r="I7" s="108" t="s">
        <v>37</v>
      </c>
      <c r="J7" s="108" t="s">
        <v>34</v>
      </c>
      <c r="K7" s="27" t="s">
        <v>38</v>
      </c>
      <c r="L7" s="27"/>
      <c r="M7" s="16"/>
      <c r="N7" s="16"/>
      <c r="O7" s="16"/>
    </row>
    <row r="8" spans="1:15" s="33" customFormat="1" ht="19.5" thickBot="1" x14ac:dyDescent="0.3">
      <c r="A8" s="205" t="s">
        <v>181</v>
      </c>
      <c r="B8" s="212"/>
      <c r="C8" s="30"/>
      <c r="D8" s="29"/>
      <c r="E8" s="29"/>
      <c r="F8" s="31"/>
      <c r="G8" s="31"/>
      <c r="H8" s="31"/>
      <c r="I8" s="31"/>
      <c r="J8" s="31"/>
      <c r="K8" s="70"/>
      <c r="L8" s="32"/>
    </row>
    <row r="9" spans="1:15" s="44" customFormat="1" x14ac:dyDescent="0.25">
      <c r="A9" s="34">
        <v>55227</v>
      </c>
      <c r="B9" s="35" t="s">
        <v>54</v>
      </c>
      <c r="C9" s="10"/>
      <c r="D9" s="1">
        <v>72</v>
      </c>
      <c r="E9" s="40">
        <f t="shared" ref="E9:E18" si="0">C9/D9</f>
        <v>0</v>
      </c>
      <c r="F9" s="41">
        <f>VLOOKUP(A9,mozz!A:F,6,FALSE)*E9</f>
        <v>0</v>
      </c>
      <c r="G9" s="109">
        <f>VLOOKUP(A9,mozz!A:H,8,FALSE)*E9</f>
        <v>0</v>
      </c>
      <c r="H9" s="110">
        <f>VLOOKUP(A9,flour!A:F,6,FALSE)*E9</f>
        <v>0</v>
      </c>
      <c r="I9" s="111">
        <f>VLOOKUP(A9,flour!A:H,8,FALSE)*E9</f>
        <v>0</v>
      </c>
      <c r="J9" s="112">
        <v>0</v>
      </c>
      <c r="K9" s="113">
        <v>0</v>
      </c>
      <c r="L9" s="153">
        <f>VLOOKUP(A9,'TKC Points'!$A$1:$C$112,3,FALSE)*E9</f>
        <v>0</v>
      </c>
      <c r="M9" s="43"/>
      <c r="N9" s="43"/>
      <c r="O9" s="43"/>
    </row>
    <row r="10" spans="1:15" s="44" customFormat="1" x14ac:dyDescent="0.25">
      <c r="A10" s="34">
        <v>55230</v>
      </c>
      <c r="B10" s="35" t="s">
        <v>55</v>
      </c>
      <c r="C10" s="10"/>
      <c r="D10" s="1">
        <v>72</v>
      </c>
      <c r="E10" s="40">
        <f t="shared" si="0"/>
        <v>0</v>
      </c>
      <c r="F10" s="41">
        <f>VLOOKUP(A10,mozz!A:F,6,FALSE)*E10</f>
        <v>0</v>
      </c>
      <c r="G10" s="109">
        <f>VLOOKUP(A10,mozz!A:H,8,FALSE)*E10</f>
        <v>0</v>
      </c>
      <c r="H10" s="110">
        <f>VLOOKUP(A10,flour!A:F,6,FALSE)*E10</f>
        <v>0</v>
      </c>
      <c r="I10" s="111">
        <f>VLOOKUP(A10,flour!A:H,8,FALSE)*E10</f>
        <v>0</v>
      </c>
      <c r="J10" s="112">
        <f>VLOOKUP(A10,paste!A:F,6,FALSE)*E10</f>
        <v>0</v>
      </c>
      <c r="K10" s="113">
        <f>VLOOKUP(A10,paste!A:H,8,FALSE)*E10</f>
        <v>0</v>
      </c>
      <c r="L10" s="153">
        <f>VLOOKUP(A10,'TKC Points'!$A$1:$C$112,3,FALSE)*E10</f>
        <v>0</v>
      </c>
      <c r="M10" s="43"/>
      <c r="N10" s="43"/>
      <c r="O10" s="43"/>
    </row>
    <row r="11" spans="1:15" s="44" customFormat="1" x14ac:dyDescent="0.25">
      <c r="A11" s="34">
        <v>55299</v>
      </c>
      <c r="B11" s="35" t="s">
        <v>56</v>
      </c>
      <c r="C11" s="10"/>
      <c r="D11" s="1">
        <v>96</v>
      </c>
      <c r="E11" s="40">
        <f t="shared" si="0"/>
        <v>0</v>
      </c>
      <c r="F11" s="41">
        <f>VLOOKUP(A11,mozz!A:F,6,FALSE)*E11</f>
        <v>0</v>
      </c>
      <c r="G11" s="109">
        <f>VLOOKUP(A11,mozz!A:H,8,FALSE)*E11</f>
        <v>0</v>
      </c>
      <c r="H11" s="110">
        <f>VLOOKUP(A11,flour!A:F,6,FALSE)*E11</f>
        <v>0</v>
      </c>
      <c r="I11" s="111">
        <f>VLOOKUP(A11,flour!A:H,8,FALSE)*E11</f>
        <v>0</v>
      </c>
      <c r="J11" s="112">
        <f>VLOOKUP(A11,paste!A:F,6,FALSE)*E11</f>
        <v>0</v>
      </c>
      <c r="K11" s="113">
        <f>VLOOKUP(A11,paste!A:H,8,FALSE)*E11</f>
        <v>0</v>
      </c>
      <c r="L11" s="153">
        <f>VLOOKUP(A11,'TKC Points'!$A$1:$C$112,3,FALSE)*E11</f>
        <v>0</v>
      </c>
      <c r="M11" s="43"/>
      <c r="N11" s="43"/>
      <c r="O11" s="43"/>
    </row>
    <row r="12" spans="1:15" s="44" customFormat="1" x14ac:dyDescent="0.25">
      <c r="A12" s="34">
        <v>63913</v>
      </c>
      <c r="B12" s="35" t="s">
        <v>87</v>
      </c>
      <c r="C12" s="10"/>
      <c r="D12" s="1">
        <v>100</v>
      </c>
      <c r="E12" s="40">
        <f t="shared" si="0"/>
        <v>0</v>
      </c>
      <c r="F12" s="41">
        <f>VLOOKUP(A12,mozz!A:F,6,FALSE)*E12</f>
        <v>0</v>
      </c>
      <c r="G12" s="109">
        <f>VLOOKUP(A12,mozz!A:H,8,FALSE)*E12</f>
        <v>0</v>
      </c>
      <c r="H12" s="110">
        <f>VLOOKUP(A12,flour!A:F,6,FALSE)*E12</f>
        <v>0</v>
      </c>
      <c r="I12" s="111">
        <f>VLOOKUP(A12,flour!A:H,8,FALSE)*E12</f>
        <v>0</v>
      </c>
      <c r="J12" s="112">
        <f>VLOOKUP(A12,paste!A:F,6,FALSE)*E12</f>
        <v>0</v>
      </c>
      <c r="K12" s="113">
        <f>VLOOKUP(A12,paste!A:H,8,FALSE)*E12</f>
        <v>0</v>
      </c>
      <c r="L12" s="153">
        <f>VLOOKUP(A12,'TKC Points'!$A$1:$C$112,3,FALSE)*E12</f>
        <v>0</v>
      </c>
      <c r="M12" s="43"/>
      <c r="N12" s="43"/>
      <c r="O12" s="43"/>
    </row>
    <row r="13" spans="1:15" s="44" customFormat="1" x14ac:dyDescent="0.25">
      <c r="A13" s="34">
        <v>63916</v>
      </c>
      <c r="B13" s="35" t="s">
        <v>179</v>
      </c>
      <c r="C13" s="10"/>
      <c r="D13" s="1">
        <v>100</v>
      </c>
      <c r="E13" s="40">
        <f t="shared" si="0"/>
        <v>0</v>
      </c>
      <c r="F13" s="41">
        <f>VLOOKUP(A13,mozz!A:F,6,FALSE)*E13</f>
        <v>0</v>
      </c>
      <c r="G13" s="109">
        <f>VLOOKUP(A13,mozz!A:H,8,FALSE)*E13</f>
        <v>0</v>
      </c>
      <c r="H13" s="110">
        <f>VLOOKUP(A13,flour!A:F,6,FALSE)*E13</f>
        <v>0</v>
      </c>
      <c r="I13" s="111">
        <f>VLOOKUP(A13,flour!A:H,8,FALSE)*E13</f>
        <v>0</v>
      </c>
      <c r="J13" s="112">
        <f>VLOOKUP(A13,paste!A:F,6,FALSE)*E13</f>
        <v>0</v>
      </c>
      <c r="K13" s="113">
        <f>VLOOKUP(A13,paste!A:H,8,FALSE)*E13</f>
        <v>0</v>
      </c>
      <c r="L13" s="153">
        <f>VLOOKUP(A13,'TKC Points'!$A$1:$C$112,3,FALSE)*E13</f>
        <v>0</v>
      </c>
      <c r="M13" s="43"/>
      <c r="N13" s="43"/>
      <c r="O13" s="43"/>
    </row>
    <row r="14" spans="1:15" s="44" customFormat="1" ht="15" customHeight="1" x14ac:dyDescent="0.25">
      <c r="A14" s="34">
        <v>78366</v>
      </c>
      <c r="B14" s="35" t="s">
        <v>114</v>
      </c>
      <c r="C14" s="10"/>
      <c r="D14" s="8">
        <v>72</v>
      </c>
      <c r="E14" s="40">
        <f t="shared" si="0"/>
        <v>0</v>
      </c>
      <c r="F14" s="41">
        <f>VLOOKUP(A14,mozz!A:F,6,FALSE)*E14</f>
        <v>0</v>
      </c>
      <c r="G14" s="109">
        <f>VLOOKUP(A14,mozz!A:H,8,FALSE)*E14</f>
        <v>0</v>
      </c>
      <c r="H14" s="110">
        <f>VLOOKUP(A14,flour!A:F,6,FALSE)*E14</f>
        <v>0</v>
      </c>
      <c r="I14" s="111">
        <f>VLOOKUP(A14,flour!A:H,8,FALSE)*E14</f>
        <v>0</v>
      </c>
      <c r="J14" s="112">
        <f>VLOOKUP(A14,paste!A:F,6,FALSE)*E14</f>
        <v>0</v>
      </c>
      <c r="K14" s="113">
        <f>VLOOKUP(A14,paste!A:H,8,FALSE)*E14</f>
        <v>0</v>
      </c>
      <c r="L14" s="153">
        <f>VLOOKUP(A14,'TKC Points'!$A$1:$C$112,3,FALSE)*E14</f>
        <v>0</v>
      </c>
      <c r="M14" s="43"/>
      <c r="N14" s="43"/>
      <c r="O14" s="43"/>
    </row>
    <row r="15" spans="1:15" s="44" customFormat="1" ht="15" customHeight="1" x14ac:dyDescent="0.25">
      <c r="A15" s="34">
        <v>78367</v>
      </c>
      <c r="B15" s="35" t="s">
        <v>115</v>
      </c>
      <c r="C15" s="10"/>
      <c r="D15" s="8">
        <v>72</v>
      </c>
      <c r="E15" s="40">
        <f t="shared" si="0"/>
        <v>0</v>
      </c>
      <c r="F15" s="41">
        <f>VLOOKUP(A15,mozz!A:F,6,FALSE)*E15</f>
        <v>0</v>
      </c>
      <c r="G15" s="109">
        <f>VLOOKUP(A15,mozz!A:H,8,FALSE)*E15</f>
        <v>0</v>
      </c>
      <c r="H15" s="110">
        <f>VLOOKUP(A15,flour!A:F,6,FALSE)*E15</f>
        <v>0</v>
      </c>
      <c r="I15" s="111">
        <f>VLOOKUP(A15,flour!A:H,8,FALSE)*E15</f>
        <v>0</v>
      </c>
      <c r="J15" s="112">
        <f>VLOOKUP(A15,paste!A:F,6,FALSE)*E15</f>
        <v>0</v>
      </c>
      <c r="K15" s="113">
        <f>VLOOKUP(A15,paste!A:H,8,FALSE)*E15</f>
        <v>0</v>
      </c>
      <c r="L15" s="153">
        <f>VLOOKUP(A15,'TKC Points'!$A$1:$C$112,3,FALSE)*E15</f>
        <v>0</v>
      </c>
      <c r="M15" s="43"/>
      <c r="N15" s="43"/>
      <c r="O15" s="43"/>
    </row>
    <row r="16" spans="1:15" s="44" customFormat="1" ht="15" customHeight="1" x14ac:dyDescent="0.25">
      <c r="A16" s="34">
        <v>78315</v>
      </c>
      <c r="B16" s="160" t="s">
        <v>165</v>
      </c>
      <c r="C16" s="10"/>
      <c r="D16" s="8">
        <v>60</v>
      </c>
      <c r="E16" s="40">
        <f t="shared" si="0"/>
        <v>0</v>
      </c>
      <c r="F16" s="41">
        <f>VLOOKUP(A16,mozz!A:F,6,FALSE)*E16</f>
        <v>0</v>
      </c>
      <c r="G16" s="109">
        <f>VLOOKUP(A16,mozz!A:H,8,FALSE)*E16</f>
        <v>0</v>
      </c>
      <c r="H16" s="110">
        <f>VLOOKUP(A16,flour!A:F,6,FALSE)*E16</f>
        <v>0</v>
      </c>
      <c r="I16" s="111">
        <f>VLOOKUP(A16,flour!A:H,8,FALSE)*E16</f>
        <v>0</v>
      </c>
      <c r="J16" s="112">
        <f>VLOOKUP(A16,paste!A:F,6,FALSE)*E16</f>
        <v>0</v>
      </c>
      <c r="K16" s="113">
        <f>VLOOKUP(A16,paste!A:H,8,FALSE)*E16</f>
        <v>0</v>
      </c>
      <c r="L16" s="153">
        <f>VLOOKUP(A16,'TKC Points'!$A$1:$C$112,3,FALSE)*E16</f>
        <v>0</v>
      </c>
      <c r="M16" s="43"/>
      <c r="N16" s="43"/>
      <c r="O16" s="43"/>
    </row>
    <row r="17" spans="1:15" s="44" customFormat="1" x14ac:dyDescent="0.25">
      <c r="A17" s="34">
        <v>78314</v>
      </c>
      <c r="B17" s="160" t="s">
        <v>164</v>
      </c>
      <c r="C17" s="10"/>
      <c r="D17" s="8">
        <v>60</v>
      </c>
      <c r="E17" s="40">
        <f t="shared" si="0"/>
        <v>0</v>
      </c>
      <c r="F17" s="41">
        <f>VLOOKUP(A17,mozz!A:F,6,FALSE)*E17</f>
        <v>0</v>
      </c>
      <c r="G17" s="109">
        <f>VLOOKUP(A17,mozz!A:H,8,FALSE)*E17</f>
        <v>0</v>
      </c>
      <c r="H17" s="110">
        <f>VLOOKUP(A17,flour!A:F,6,FALSE)*E17</f>
        <v>0</v>
      </c>
      <c r="I17" s="111">
        <f>VLOOKUP(A17,flour!A:H,8,FALSE)*E17</f>
        <v>0</v>
      </c>
      <c r="J17" s="112">
        <f>VLOOKUP(A17,paste!A:F,6,FALSE)*E17</f>
        <v>0</v>
      </c>
      <c r="K17" s="113">
        <f>VLOOKUP(A17,paste!A:H,8,FALSE)*E17</f>
        <v>0</v>
      </c>
      <c r="L17" s="153">
        <f>VLOOKUP(A17,'TKC Points'!$A$1:$C$112,3,FALSE)*E17</f>
        <v>0</v>
      </c>
      <c r="M17" s="43"/>
      <c r="N17" s="43"/>
      <c r="O17" s="43"/>
    </row>
    <row r="18" spans="1:15" s="44" customFormat="1" ht="15" customHeight="1" thickBot="1" x14ac:dyDescent="0.3">
      <c r="A18" s="34">
        <v>78377</v>
      </c>
      <c r="B18" s="35" t="s">
        <v>66</v>
      </c>
      <c r="C18" s="10"/>
      <c r="D18" s="1">
        <v>24</v>
      </c>
      <c r="E18" s="40">
        <f t="shared" si="0"/>
        <v>0</v>
      </c>
      <c r="F18" s="41">
        <f>VLOOKUP(A18,mozz!A:F,6,FALSE)*E18</f>
        <v>0</v>
      </c>
      <c r="G18" s="109">
        <f>VLOOKUP(A18,mozz!A:H,8,FALSE)*E18</f>
        <v>0</v>
      </c>
      <c r="H18" s="110">
        <f>VLOOKUP(A18,flour!A:F,6,FALSE)*E18</f>
        <v>0</v>
      </c>
      <c r="I18" s="111">
        <f>VLOOKUP(A18,flour!A:H,8,FALSE)*E18</f>
        <v>0</v>
      </c>
      <c r="J18" s="112">
        <f>VLOOKUP(A18,paste!A:F,6,FALSE)*E18</f>
        <v>0</v>
      </c>
      <c r="K18" s="113">
        <f>VLOOKUP(A18,paste!A:H,8,FALSE)*E18</f>
        <v>0</v>
      </c>
      <c r="L18" s="153">
        <f>VLOOKUP(A18,'TKC Points'!$A$1:$C$112,3,FALSE)*E18</f>
        <v>0</v>
      </c>
      <c r="M18" s="43"/>
      <c r="N18" s="43"/>
      <c r="O18" s="43"/>
    </row>
    <row r="19" spans="1:15" s="33" customFormat="1" ht="19.5" thickBot="1" x14ac:dyDescent="0.3">
      <c r="A19" s="205" t="s">
        <v>69</v>
      </c>
      <c r="B19" s="212"/>
      <c r="C19" s="30"/>
      <c r="D19" s="29"/>
      <c r="E19" s="29"/>
      <c r="F19" s="31"/>
      <c r="G19" s="31"/>
      <c r="H19" s="31"/>
      <c r="I19" s="31"/>
      <c r="J19" s="31"/>
      <c r="K19" s="70"/>
      <c r="L19" s="32"/>
    </row>
    <row r="20" spans="1:15" s="44" customFormat="1" x14ac:dyDescent="0.25">
      <c r="A20" s="34">
        <v>63912</v>
      </c>
      <c r="B20" s="35" t="s">
        <v>50</v>
      </c>
      <c r="C20" s="10"/>
      <c r="D20" s="1">
        <v>128</v>
      </c>
      <c r="E20" s="40">
        <f t="shared" ref="E20:E92" si="1">C20/D20</f>
        <v>0</v>
      </c>
      <c r="F20" s="41">
        <f>VLOOKUP(A20,mozz!A:F,6,FALSE)*E20</f>
        <v>0</v>
      </c>
      <c r="G20" s="109">
        <f>VLOOKUP(A20,mozz!A:H,8,FALSE)*E20</f>
        <v>0</v>
      </c>
      <c r="H20" s="110">
        <f>VLOOKUP(A20,flour!A:F,6,FALSE)*E20</f>
        <v>0</v>
      </c>
      <c r="I20" s="111">
        <f>VLOOKUP(A20,flour!A:H,8,FALSE)*E20</f>
        <v>0</v>
      </c>
      <c r="J20" s="112">
        <f>VLOOKUP(A20,paste!A:F,6,FALSE)*E20</f>
        <v>0</v>
      </c>
      <c r="K20" s="113">
        <f>VLOOKUP(A20,paste!A:H,8,FALSE)*E20</f>
        <v>0</v>
      </c>
      <c r="L20" s="153">
        <f>VLOOKUP(A20,'TKC Points'!$A$1:$C$112,3,FALSE)*E20</f>
        <v>0</v>
      </c>
      <c r="M20" s="43"/>
      <c r="N20" s="43"/>
      <c r="O20" s="43"/>
    </row>
    <row r="21" spans="1:15" s="44" customFormat="1" x14ac:dyDescent="0.25">
      <c r="A21" s="34">
        <v>78352</v>
      </c>
      <c r="B21" s="35" t="s">
        <v>101</v>
      </c>
      <c r="C21" s="10"/>
      <c r="D21" s="1">
        <v>128</v>
      </c>
      <c r="E21" s="40">
        <f t="shared" si="1"/>
        <v>0</v>
      </c>
      <c r="F21" s="41">
        <f>VLOOKUP(A21,mozz!A:F,6,FALSE)*E21</f>
        <v>0</v>
      </c>
      <c r="G21" s="109">
        <f>VLOOKUP(A21,mozz!A:H,8,FALSE)*E21</f>
        <v>0</v>
      </c>
      <c r="H21" s="110">
        <f>VLOOKUP(A21,flour!A:F,6,FALSE)*E21</f>
        <v>0</v>
      </c>
      <c r="I21" s="111">
        <f>VLOOKUP(A21,flour!A:H,8,FALSE)*E21</f>
        <v>0</v>
      </c>
      <c r="J21" s="112">
        <v>0</v>
      </c>
      <c r="K21" s="113">
        <v>0</v>
      </c>
      <c r="L21" s="153">
        <f>VLOOKUP(A21,'TKC Points'!$A$1:$C$112,3,FALSE)*E21</f>
        <v>0</v>
      </c>
      <c r="M21" s="43"/>
      <c r="N21" s="43"/>
      <c r="O21" s="43"/>
    </row>
    <row r="22" spans="1:15" s="44" customFormat="1" ht="15.75" thickBot="1" x14ac:dyDescent="0.3">
      <c r="A22" s="34">
        <v>78353</v>
      </c>
      <c r="B22" s="35" t="s">
        <v>102</v>
      </c>
      <c r="C22" s="10"/>
      <c r="D22" s="1">
        <v>128</v>
      </c>
      <c r="E22" s="40">
        <f t="shared" si="1"/>
        <v>0</v>
      </c>
      <c r="F22" s="41">
        <f>VLOOKUP(A22,mozz!A:F,6,FALSE)*E22</f>
        <v>0</v>
      </c>
      <c r="G22" s="109">
        <f>VLOOKUP(A22,mozz!A:H,8,FALSE)*E22</f>
        <v>0</v>
      </c>
      <c r="H22" s="110">
        <f>VLOOKUP(A22,flour!A:F,6,FALSE)*E22</f>
        <v>0</v>
      </c>
      <c r="I22" s="111">
        <f>VLOOKUP(A22,flour!A:H,8,FALSE)*E22</f>
        <v>0</v>
      </c>
      <c r="J22" s="112">
        <v>0</v>
      </c>
      <c r="K22" s="113">
        <v>0</v>
      </c>
      <c r="L22" s="153">
        <f>VLOOKUP(A22,'TKC Points'!$A$1:$C$112,3,FALSE)*E22</f>
        <v>0</v>
      </c>
      <c r="M22" s="43"/>
      <c r="N22" s="43"/>
      <c r="O22" s="43"/>
    </row>
    <row r="23" spans="1:15" s="44" customFormat="1" ht="19.5" customHeight="1" thickBot="1" x14ac:dyDescent="0.3">
      <c r="A23" s="205" t="s">
        <v>159</v>
      </c>
      <c r="B23" s="206"/>
      <c r="C23" s="30"/>
      <c r="D23" s="29"/>
      <c r="E23" s="69"/>
      <c r="F23" s="70"/>
      <c r="G23" s="114"/>
      <c r="H23" s="70"/>
      <c r="I23" s="114"/>
      <c r="J23" s="70"/>
      <c r="K23" s="70"/>
      <c r="L23" s="71"/>
      <c r="M23" s="43"/>
      <c r="N23" s="43"/>
      <c r="O23" s="43"/>
    </row>
    <row r="24" spans="1:15" s="44" customFormat="1" ht="15" customHeight="1" x14ac:dyDescent="0.25">
      <c r="A24" s="34">
        <v>78637</v>
      </c>
      <c r="B24" s="35" t="s">
        <v>59</v>
      </c>
      <c r="C24" s="10"/>
      <c r="D24" s="7">
        <v>72</v>
      </c>
      <c r="E24" s="40">
        <f t="shared" si="1"/>
        <v>0</v>
      </c>
      <c r="F24" s="41">
        <f>VLOOKUP(A24,mozz!A:F,6,FALSE)*E24</f>
        <v>0</v>
      </c>
      <c r="G24" s="109">
        <f>VLOOKUP(A24,mozz!A:H,8,FALSE)*E24</f>
        <v>0</v>
      </c>
      <c r="H24" s="110">
        <f>VLOOKUP(A24,flour!A:F,6,FALSE)*E24</f>
        <v>0</v>
      </c>
      <c r="I24" s="111">
        <f>VLOOKUP(A24,flour!A:H,8,FALSE)*E24</f>
        <v>0</v>
      </c>
      <c r="J24" s="112">
        <f>VLOOKUP(A24,paste!A:F,6,FALSE)*E24</f>
        <v>0</v>
      </c>
      <c r="K24" s="113">
        <f>VLOOKUP(A24,paste!A:H,8,FALSE)*E24</f>
        <v>0</v>
      </c>
      <c r="L24" s="153">
        <f>VLOOKUP(A24,'TKC Points'!$A$1:$C$112,3,FALSE)*E24</f>
        <v>0</v>
      </c>
      <c r="M24" s="43"/>
      <c r="N24" s="43"/>
      <c r="O24" s="43"/>
    </row>
    <row r="25" spans="1:15" s="44" customFormat="1" ht="15" customHeight="1" x14ac:dyDescent="0.25">
      <c r="A25" s="34">
        <v>78638</v>
      </c>
      <c r="B25" s="35" t="s">
        <v>60</v>
      </c>
      <c r="C25" s="10"/>
      <c r="D25" s="8">
        <v>72</v>
      </c>
      <c r="E25" s="40">
        <f t="shared" si="1"/>
        <v>0</v>
      </c>
      <c r="F25" s="41">
        <f>VLOOKUP(A25,mozz!A:F,6,FALSE)*E25</f>
        <v>0</v>
      </c>
      <c r="G25" s="109">
        <f>VLOOKUP(A25,mozz!A:H,8,FALSE)*E25</f>
        <v>0</v>
      </c>
      <c r="H25" s="110">
        <f>VLOOKUP(A25,flour!A:F,6,FALSE)*E25</f>
        <v>0</v>
      </c>
      <c r="I25" s="111">
        <f>VLOOKUP(A25,flour!A:H,8,FALSE)*E25</f>
        <v>0</v>
      </c>
      <c r="J25" s="112">
        <f>VLOOKUP(A25,paste!A:F,6,FALSE)*E25</f>
        <v>0</v>
      </c>
      <c r="K25" s="113">
        <f>VLOOKUP(A25,paste!A:H,8,FALSE)*E25</f>
        <v>0</v>
      </c>
      <c r="L25" s="153">
        <f>VLOOKUP(A25,'TKC Points'!$A$1:$C$112,3,FALSE)*E25</f>
        <v>0</v>
      </c>
      <c r="M25" s="43"/>
      <c r="N25" s="43"/>
      <c r="O25" s="43"/>
    </row>
    <row r="26" spans="1:15" s="44" customFormat="1" ht="14.25" customHeight="1" x14ac:dyDescent="0.25">
      <c r="A26" s="34">
        <v>78653</v>
      </c>
      <c r="B26" s="35" t="s">
        <v>99</v>
      </c>
      <c r="C26" s="10"/>
      <c r="D26" s="8">
        <v>72</v>
      </c>
      <c r="E26" s="40">
        <f t="shared" ref="E26:E27" si="2">C26/D26</f>
        <v>0</v>
      </c>
      <c r="F26" s="41">
        <f>VLOOKUP(A26,mozz!A:F,6,FALSE)*E26</f>
        <v>0</v>
      </c>
      <c r="G26" s="109">
        <f>VLOOKUP(A26,mozz!A:H,8,FALSE)*E26</f>
        <v>0</v>
      </c>
      <c r="H26" s="110">
        <f>VLOOKUP(A26,flour!A:F,6,FALSE)*E26</f>
        <v>0</v>
      </c>
      <c r="I26" s="111">
        <f>VLOOKUP(A26,flour!A:H,8,FALSE)*E26</f>
        <v>0</v>
      </c>
      <c r="J26" s="112">
        <f>VLOOKUP(A26,paste!A:F,6,FALSE)*E26</f>
        <v>0</v>
      </c>
      <c r="K26" s="113">
        <f>VLOOKUP(A26,paste!A:H,8,FALSE)*E26</f>
        <v>0</v>
      </c>
      <c r="L26" s="153">
        <f>VLOOKUP(A26,'TKC Points'!$A$1:$C$112,3,FALSE)*E26</f>
        <v>0</v>
      </c>
      <c r="M26" s="43"/>
      <c r="N26" s="43"/>
      <c r="O26" s="43"/>
    </row>
    <row r="27" spans="1:15" s="44" customFormat="1" ht="15" customHeight="1" x14ac:dyDescent="0.25">
      <c r="A27" s="34">
        <v>78654</v>
      </c>
      <c r="B27" s="35" t="s">
        <v>106</v>
      </c>
      <c r="C27" s="10"/>
      <c r="D27" s="8">
        <v>72</v>
      </c>
      <c r="E27" s="40">
        <f t="shared" si="2"/>
        <v>0</v>
      </c>
      <c r="F27" s="41">
        <f>VLOOKUP(A27,mozz!A:F,6,FALSE)*E27</f>
        <v>0</v>
      </c>
      <c r="G27" s="109">
        <f>VLOOKUP(A27,mozz!A:H,8,FALSE)*E27</f>
        <v>0</v>
      </c>
      <c r="H27" s="110">
        <f>VLOOKUP(A27,flour!A:F,6,FALSE)*E27</f>
        <v>0</v>
      </c>
      <c r="I27" s="111">
        <f>VLOOKUP(A27,flour!A:H,8,FALSE)*E27</f>
        <v>0</v>
      </c>
      <c r="J27" s="112">
        <f>VLOOKUP(A27,paste!A:F,6,FALSE)*E27</f>
        <v>0</v>
      </c>
      <c r="K27" s="113">
        <f>VLOOKUP(A27,paste!A:H,8,FALSE)*E27</f>
        <v>0</v>
      </c>
      <c r="L27" s="153">
        <f>VLOOKUP(A27,'TKC Points'!$A$1:$C$112,3,FALSE)*E27</f>
        <v>0</v>
      </c>
      <c r="M27" s="43"/>
      <c r="N27" s="43"/>
      <c r="O27" s="43"/>
    </row>
    <row r="28" spans="1:15" s="44" customFormat="1" x14ac:dyDescent="0.25">
      <c r="A28" s="34">
        <v>78639</v>
      </c>
      <c r="B28" s="35" t="s">
        <v>98</v>
      </c>
      <c r="C28" s="10"/>
      <c r="D28" s="8">
        <v>72</v>
      </c>
      <c r="E28" s="40">
        <f t="shared" si="1"/>
        <v>0</v>
      </c>
      <c r="F28" s="41">
        <f>VLOOKUP(A28,mozz!A:F,6,FALSE)*E28</f>
        <v>0</v>
      </c>
      <c r="G28" s="109">
        <f>VLOOKUP(A28,mozz!A:H,8,FALSE)*E28</f>
        <v>0</v>
      </c>
      <c r="H28" s="110">
        <f>VLOOKUP(A28,flour!A:F,6,FALSE)*E28</f>
        <v>0</v>
      </c>
      <c r="I28" s="111">
        <f>VLOOKUP(A28,flour!A:H,8,FALSE)*E28</f>
        <v>0</v>
      </c>
      <c r="J28" s="112">
        <v>0</v>
      </c>
      <c r="K28" s="113">
        <v>0</v>
      </c>
      <c r="L28" s="153">
        <f>VLOOKUP(A28,'TKC Points'!$A$1:$C$112,3,FALSE)*E28</f>
        <v>0</v>
      </c>
      <c r="M28" s="43"/>
      <c r="N28" s="43"/>
      <c r="O28" s="43"/>
    </row>
    <row r="29" spans="1:15" s="44" customFormat="1" ht="14.25" customHeight="1" x14ac:dyDescent="0.25">
      <c r="A29" s="34">
        <v>78640</v>
      </c>
      <c r="B29" s="35" t="s">
        <v>81</v>
      </c>
      <c r="C29" s="10"/>
      <c r="D29" s="8">
        <v>72</v>
      </c>
      <c r="E29" s="40">
        <f t="shared" si="1"/>
        <v>0</v>
      </c>
      <c r="F29" s="41">
        <f>VLOOKUP(A29,mozz!A:F,6,FALSE)*E29</f>
        <v>0</v>
      </c>
      <c r="G29" s="109">
        <f>VLOOKUP(A29,mozz!A:H,8,FALSE)*E29</f>
        <v>0</v>
      </c>
      <c r="H29" s="110">
        <f>VLOOKUP(A29,flour!A:F,6,FALSE)*E29</f>
        <v>0</v>
      </c>
      <c r="I29" s="111">
        <f>VLOOKUP(A29,flour!A:H,8,FALSE)*E29</f>
        <v>0</v>
      </c>
      <c r="J29" s="112">
        <f>VLOOKUP(A29,paste!A:F,6,FALSE)*E29</f>
        <v>0</v>
      </c>
      <c r="K29" s="113">
        <f>VLOOKUP(A29,paste!A:H,8,FALSE)*E29</f>
        <v>0</v>
      </c>
      <c r="L29" s="153">
        <f>VLOOKUP(A29,'TKC Points'!$A$1:$C$112,3,FALSE)*E29</f>
        <v>0</v>
      </c>
      <c r="M29" s="43"/>
      <c r="N29" s="43"/>
      <c r="O29" s="43"/>
    </row>
    <row r="30" spans="1:15" s="44" customFormat="1" ht="14.25" customHeight="1" x14ac:dyDescent="0.25">
      <c r="A30" s="34">
        <v>68612</v>
      </c>
      <c r="B30" s="163" t="s">
        <v>180</v>
      </c>
      <c r="C30" s="10"/>
      <c r="D30" s="8">
        <v>72</v>
      </c>
      <c r="E30" s="40">
        <f t="shared" ref="E30" si="3">C30/D30</f>
        <v>0</v>
      </c>
      <c r="F30" s="41">
        <f>VLOOKUP(A30,mozz!A:F,6,FALSE)*E30</f>
        <v>0</v>
      </c>
      <c r="G30" s="109">
        <f>VLOOKUP(A30,mozz!A:H,8,FALSE)*E30</f>
        <v>0</v>
      </c>
      <c r="H30" s="110">
        <f>VLOOKUP(A30,flour!A:F,6,FALSE)*E30</f>
        <v>0</v>
      </c>
      <c r="I30" s="111">
        <f>VLOOKUP(A30,flour!A:H,8,FALSE)*E30</f>
        <v>0</v>
      </c>
      <c r="J30" s="112">
        <f>VLOOKUP(A30,paste!A:F,6,FALSE)*E30</f>
        <v>0</v>
      </c>
      <c r="K30" s="113">
        <f>VLOOKUP(A30,paste!A:H,8,FALSE)*E30</f>
        <v>0</v>
      </c>
      <c r="L30" s="153">
        <f>VLOOKUP(A30,'TKC Points'!$A$1:$C$112,3,FALSE)*E30</f>
        <v>0</v>
      </c>
      <c r="M30" s="43"/>
      <c r="N30" s="43"/>
      <c r="O30" s="43"/>
    </row>
    <row r="31" spans="1:15" s="44" customFormat="1" ht="13.5" customHeight="1" x14ac:dyDescent="0.25">
      <c r="A31" s="34">
        <v>78985</v>
      </c>
      <c r="B31" s="35" t="s">
        <v>61</v>
      </c>
      <c r="C31" s="10"/>
      <c r="D31" s="8">
        <v>72</v>
      </c>
      <c r="E31" s="40">
        <f t="shared" si="1"/>
        <v>0</v>
      </c>
      <c r="F31" s="41">
        <f>VLOOKUP(A31,mozz!A:F,6,FALSE)*E31</f>
        <v>0</v>
      </c>
      <c r="G31" s="109">
        <f>VLOOKUP(A31,mozz!A:H,8,FALSE)*E31</f>
        <v>0</v>
      </c>
      <c r="H31" s="110">
        <f>VLOOKUP(A31,flour!A:F,6,FALSE)*E31</f>
        <v>0</v>
      </c>
      <c r="I31" s="111">
        <f>VLOOKUP(A31,flour!A:H,8,FALSE)*E31</f>
        <v>0</v>
      </c>
      <c r="J31" s="112">
        <f>VLOOKUP(A31,paste!A:F,6,FALSE)*E31</f>
        <v>0</v>
      </c>
      <c r="K31" s="113">
        <f>VLOOKUP(A31,paste!A:H,8,FALSE)*E31</f>
        <v>0</v>
      </c>
      <c r="L31" s="153">
        <f>VLOOKUP(A31,'TKC Points'!$A$1:$C$112,3,FALSE)*E31</f>
        <v>0</v>
      </c>
      <c r="M31" s="43"/>
      <c r="N31" s="43"/>
      <c r="O31" s="43"/>
    </row>
    <row r="32" spans="1:15" s="44" customFormat="1" ht="15" customHeight="1" x14ac:dyDescent="0.25">
      <c r="A32" s="34">
        <v>78986</v>
      </c>
      <c r="B32" s="35" t="s">
        <v>62</v>
      </c>
      <c r="C32" s="10"/>
      <c r="D32" s="8">
        <v>72</v>
      </c>
      <c r="E32" s="40">
        <f t="shared" si="1"/>
        <v>0</v>
      </c>
      <c r="F32" s="41">
        <f>VLOOKUP(A32,mozz!A:F,6,FALSE)*E32</f>
        <v>0</v>
      </c>
      <c r="G32" s="109">
        <f>VLOOKUP(A32,mozz!A:H,8,FALSE)*E32</f>
        <v>0</v>
      </c>
      <c r="H32" s="110">
        <f>VLOOKUP(A32,flour!A:F,6,FALSE)*E32</f>
        <v>0</v>
      </c>
      <c r="I32" s="111">
        <f>VLOOKUP(A32,flour!A:H,8,FALSE)*E32</f>
        <v>0</v>
      </c>
      <c r="J32" s="112">
        <f>VLOOKUP(A32,paste!A:F,6,FALSE)*E32</f>
        <v>0</v>
      </c>
      <c r="K32" s="113">
        <f>VLOOKUP(A32,paste!A:H,8,FALSE)*E32</f>
        <v>0</v>
      </c>
      <c r="L32" s="153">
        <f>VLOOKUP(A32,'TKC Points'!$A$1:$C$112,3,FALSE)*E32</f>
        <v>0</v>
      </c>
      <c r="M32" s="43"/>
      <c r="N32" s="43"/>
      <c r="O32" s="43"/>
    </row>
    <row r="33" spans="1:15" s="44" customFormat="1" x14ac:dyDescent="0.25">
      <c r="A33" s="34">
        <v>78987</v>
      </c>
      <c r="B33" s="35" t="s">
        <v>63</v>
      </c>
      <c r="C33" s="10"/>
      <c r="D33" s="8">
        <v>90</v>
      </c>
      <c r="E33" s="40">
        <f t="shared" si="1"/>
        <v>0</v>
      </c>
      <c r="F33" s="41">
        <f>VLOOKUP(A33,mozz!A:F,6,FALSE)*E33</f>
        <v>0</v>
      </c>
      <c r="G33" s="109">
        <f>VLOOKUP(A33,mozz!A:H,8,FALSE)*E33</f>
        <v>0</v>
      </c>
      <c r="H33" s="110">
        <f>VLOOKUP(A33,flour!A:F,6,FALSE)*E33</f>
        <v>0</v>
      </c>
      <c r="I33" s="111">
        <f>VLOOKUP(A33,flour!A:H,8,FALSE)*E33</f>
        <v>0</v>
      </c>
      <c r="J33" s="112">
        <f>VLOOKUP(A33,paste!A:F,6,FALSE)*E33</f>
        <v>0</v>
      </c>
      <c r="K33" s="113">
        <f>VLOOKUP(A33,paste!A:H,8,FALSE)*E33</f>
        <v>0</v>
      </c>
      <c r="L33" s="153">
        <f>VLOOKUP(A33,'TKC Points'!$A$1:$C$112,3,FALSE)*E33</f>
        <v>0</v>
      </c>
      <c r="M33" s="43"/>
      <c r="N33" s="43"/>
      <c r="O33" s="43"/>
    </row>
    <row r="34" spans="1:15" s="44" customFormat="1" x14ac:dyDescent="0.25">
      <c r="A34" s="34">
        <v>78998</v>
      </c>
      <c r="B34" s="35" t="s">
        <v>68</v>
      </c>
      <c r="C34" s="10"/>
      <c r="D34" s="8">
        <v>90</v>
      </c>
      <c r="E34" s="40">
        <f t="shared" si="1"/>
        <v>0</v>
      </c>
      <c r="F34" s="41">
        <f>VLOOKUP(A34,mozz!A:F,6,FALSE)*E34</f>
        <v>0</v>
      </c>
      <c r="G34" s="109">
        <f>VLOOKUP(A34,mozz!A:H,8,FALSE)*E34</f>
        <v>0</v>
      </c>
      <c r="H34" s="110">
        <f>VLOOKUP(A34,flour!A:F,6,FALSE)*E34</f>
        <v>0</v>
      </c>
      <c r="I34" s="111">
        <f>VLOOKUP(A34,flour!A:H,8,FALSE)*E34</f>
        <v>0</v>
      </c>
      <c r="J34" s="112">
        <f>VLOOKUP(A34,paste!A:F,6,FALSE)*E34</f>
        <v>0</v>
      </c>
      <c r="K34" s="113">
        <f>VLOOKUP(A34,paste!A:H,8,FALSE)*E34</f>
        <v>0</v>
      </c>
      <c r="L34" s="153">
        <f>VLOOKUP(A34,'TKC Points'!$A$1:$C$112,3,FALSE)*E34</f>
        <v>0</v>
      </c>
      <c r="M34" s="43"/>
      <c r="N34" s="43"/>
      <c r="O34" s="43"/>
    </row>
    <row r="35" spans="1:15" s="44" customFormat="1" ht="15" customHeight="1" x14ac:dyDescent="0.25">
      <c r="A35" s="34">
        <v>68543</v>
      </c>
      <c r="B35" s="35" t="s">
        <v>103</v>
      </c>
      <c r="C35" s="10"/>
      <c r="D35" s="8">
        <v>72</v>
      </c>
      <c r="E35" s="40">
        <f t="shared" ref="E35:E42" si="4">C35/D35</f>
        <v>0</v>
      </c>
      <c r="F35" s="41">
        <f>VLOOKUP(A35,mozz!A:F,6,FALSE)*E35</f>
        <v>0</v>
      </c>
      <c r="G35" s="109">
        <f>VLOOKUP(A35,mozz!A:H,8,FALSE)*E35</f>
        <v>0</v>
      </c>
      <c r="H35" s="110">
        <f>VLOOKUP(A35,flour!A:F,6,FALSE)*E35</f>
        <v>0</v>
      </c>
      <c r="I35" s="111">
        <f>VLOOKUP(A35,flour!A:H,8,FALSE)*E35</f>
        <v>0</v>
      </c>
      <c r="J35" s="112">
        <f>VLOOKUP(A35,paste!A:F,6,FALSE)*E35</f>
        <v>0</v>
      </c>
      <c r="K35" s="113">
        <f>VLOOKUP(A35,paste!A:H,8,FALSE)*E35</f>
        <v>0</v>
      </c>
      <c r="L35" s="153">
        <f>VLOOKUP(A35,'TKC Points'!$A$1:$C$112,3,FALSE)*E35</f>
        <v>0</v>
      </c>
      <c r="M35" s="43"/>
      <c r="N35" s="43"/>
      <c r="O35" s="43"/>
    </row>
    <row r="36" spans="1:15" s="44" customFormat="1" ht="15" customHeight="1" x14ac:dyDescent="0.25">
      <c r="A36" s="34">
        <v>68544</v>
      </c>
      <c r="B36" s="35" t="s">
        <v>104</v>
      </c>
      <c r="C36" s="10"/>
      <c r="D36" s="8">
        <v>72</v>
      </c>
      <c r="E36" s="40">
        <f t="shared" si="4"/>
        <v>0</v>
      </c>
      <c r="F36" s="41">
        <f>VLOOKUP(A36,mozz!A:F,6,FALSE)*E36</f>
        <v>0</v>
      </c>
      <c r="G36" s="109">
        <f>VLOOKUP(A36,mozz!A:H,8,FALSE)*E36</f>
        <v>0</v>
      </c>
      <c r="H36" s="110">
        <f>VLOOKUP(A36,flour!A:F,6,FALSE)*E36</f>
        <v>0</v>
      </c>
      <c r="I36" s="111">
        <f>VLOOKUP(A36,flour!A:H,8,FALSE)*E36</f>
        <v>0</v>
      </c>
      <c r="J36" s="112">
        <f>VLOOKUP(A36,paste!A:F,6,FALSE)*E36</f>
        <v>0</v>
      </c>
      <c r="K36" s="113">
        <f>VLOOKUP(A36,paste!A:H,8,FALSE)*E36</f>
        <v>0</v>
      </c>
      <c r="L36" s="153">
        <f>VLOOKUP(A36,'TKC Points'!$A$1:$C$112,3,FALSE)*E36</f>
        <v>0</v>
      </c>
      <c r="M36" s="43"/>
      <c r="N36" s="43"/>
      <c r="O36" s="43"/>
    </row>
    <row r="37" spans="1:15" s="44" customFormat="1" x14ac:dyDescent="0.25">
      <c r="A37" s="34">
        <v>73142</v>
      </c>
      <c r="B37" s="35" t="s">
        <v>12</v>
      </c>
      <c r="C37" s="10"/>
      <c r="D37" s="8">
        <v>72</v>
      </c>
      <c r="E37" s="40">
        <f t="shared" si="4"/>
        <v>0</v>
      </c>
      <c r="F37" s="41">
        <f>VLOOKUP(A37,mozz!A:F,6,FALSE)*E37</f>
        <v>0</v>
      </c>
      <c r="G37" s="109">
        <f>VLOOKUP(A37,mozz!A:H,8,FALSE)*E37</f>
        <v>0</v>
      </c>
      <c r="H37" s="110">
        <f>VLOOKUP(A37,flour!A:F,6,FALSE)*E37</f>
        <v>0</v>
      </c>
      <c r="I37" s="111">
        <f>VLOOKUP(A37,flour!A:H,8,FALSE)*E37</f>
        <v>0</v>
      </c>
      <c r="J37" s="112">
        <f>VLOOKUP(A37,paste!A:F,6,FALSE)*E37</f>
        <v>0</v>
      </c>
      <c r="K37" s="113">
        <f>VLOOKUP(A37,paste!A:H,8,FALSE)*E37</f>
        <v>0</v>
      </c>
      <c r="L37" s="153">
        <f>VLOOKUP(A37,'TKC Points'!$A$1:$C$112,3,FALSE)*E37</f>
        <v>0</v>
      </c>
      <c r="M37" s="43"/>
      <c r="N37" s="43"/>
      <c r="O37" s="43"/>
    </row>
    <row r="38" spans="1:15" s="44" customFormat="1" x14ac:dyDescent="0.25">
      <c r="A38" s="34">
        <v>73143</v>
      </c>
      <c r="B38" s="35" t="s">
        <v>13</v>
      </c>
      <c r="C38" s="10"/>
      <c r="D38" s="8">
        <v>72</v>
      </c>
      <c r="E38" s="40">
        <f t="shared" si="4"/>
        <v>0</v>
      </c>
      <c r="F38" s="41">
        <f>VLOOKUP(A38,mozz!A:F,6,FALSE)*E38</f>
        <v>0</v>
      </c>
      <c r="G38" s="109">
        <f>VLOOKUP(A38,mozz!A:H,8,FALSE)*E38</f>
        <v>0</v>
      </c>
      <c r="H38" s="110">
        <f>VLOOKUP(A38,flour!A:F,6,FALSE)*E38</f>
        <v>0</v>
      </c>
      <c r="I38" s="111">
        <f>VLOOKUP(A38,flour!A:H,8,FALSE)*E38</f>
        <v>0</v>
      </c>
      <c r="J38" s="112">
        <f>VLOOKUP(A38,paste!A:F,6,FALSE)*E38</f>
        <v>0</v>
      </c>
      <c r="K38" s="113">
        <f>VLOOKUP(A38,paste!A:H,8,FALSE)*E38</f>
        <v>0</v>
      </c>
      <c r="L38" s="153">
        <f>VLOOKUP(A38,'TKC Points'!$A$1:$C$112,3,FALSE)*E38</f>
        <v>0</v>
      </c>
      <c r="M38" s="43"/>
      <c r="N38" s="43"/>
      <c r="O38" s="43"/>
    </row>
    <row r="39" spans="1:15" s="44" customFormat="1" x14ac:dyDescent="0.25">
      <c r="A39" s="34">
        <v>73140</v>
      </c>
      <c r="B39" s="35" t="s">
        <v>163</v>
      </c>
      <c r="C39" s="10"/>
      <c r="D39" s="146">
        <v>72</v>
      </c>
      <c r="E39" s="40">
        <f t="shared" si="4"/>
        <v>0</v>
      </c>
      <c r="F39" s="41">
        <f>VLOOKUP(A39,mozz!A:F,6,FALSE)*E39</f>
        <v>0</v>
      </c>
      <c r="G39" s="109">
        <f>VLOOKUP(A39,mozz!A:H,8,FALSE)*E39</f>
        <v>0</v>
      </c>
      <c r="H39" s="110">
        <f>VLOOKUP(A39,flour!A:F,6,FALSE)*E39</f>
        <v>0</v>
      </c>
      <c r="I39" s="111">
        <f>VLOOKUP(A39,flour!A:H,8,FALSE)*E39</f>
        <v>0</v>
      </c>
      <c r="J39" s="112">
        <f>VLOOKUP(A39,paste!A:F,6,FALSE)*E39</f>
        <v>0</v>
      </c>
      <c r="K39" s="113">
        <f>VLOOKUP(A39,paste!A:H,8,FALSE)*E39</f>
        <v>0</v>
      </c>
      <c r="L39" s="153">
        <f>VLOOKUP(A39,'TKC Points'!$A$1:$C$112,3,FALSE)*E39</f>
        <v>0</v>
      </c>
      <c r="M39" s="43"/>
      <c r="N39" s="43"/>
      <c r="O39" s="43"/>
    </row>
    <row r="40" spans="1:15" s="44" customFormat="1" x14ac:dyDescent="0.25">
      <c r="A40" s="34">
        <v>73141</v>
      </c>
      <c r="B40" s="35" t="s">
        <v>166</v>
      </c>
      <c r="C40" s="10"/>
      <c r="D40" s="146">
        <v>72</v>
      </c>
      <c r="E40" s="40">
        <f t="shared" si="4"/>
        <v>0</v>
      </c>
      <c r="F40" s="41">
        <f>VLOOKUP(A40,mozz!A:F,6,FALSE)*E40</f>
        <v>0</v>
      </c>
      <c r="G40" s="109">
        <f>VLOOKUP(A40,mozz!A:H,8,FALSE)*E40</f>
        <v>0</v>
      </c>
      <c r="H40" s="110">
        <f>VLOOKUP(A40,flour!A:F,6,FALSE)*E40</f>
        <v>0</v>
      </c>
      <c r="I40" s="111">
        <f>VLOOKUP(A40,flour!A:H,8,FALSE)*E40</f>
        <v>0</v>
      </c>
      <c r="J40" s="112">
        <f>VLOOKUP(A40,paste!A:F,6,FALSE)*E40</f>
        <v>0</v>
      </c>
      <c r="K40" s="113">
        <f>VLOOKUP(A40,paste!A:H,8,FALSE)*E40</f>
        <v>0</v>
      </c>
      <c r="L40" s="153">
        <f>VLOOKUP(A40,'TKC Points'!$A$1:$C$112,3,FALSE)*E40</f>
        <v>0</v>
      </c>
      <c r="M40" s="43"/>
      <c r="N40" s="43"/>
      <c r="O40" s="43"/>
    </row>
    <row r="41" spans="1:15" s="44" customFormat="1" x14ac:dyDescent="0.25">
      <c r="A41" s="34">
        <v>68594</v>
      </c>
      <c r="B41" s="160" t="s">
        <v>161</v>
      </c>
      <c r="C41" s="10"/>
      <c r="D41" s="146">
        <v>72</v>
      </c>
      <c r="E41" s="40">
        <f t="shared" si="4"/>
        <v>0</v>
      </c>
      <c r="F41" s="41">
        <f>VLOOKUP(A41,mozz!A:F,6,FALSE)*E41</f>
        <v>0</v>
      </c>
      <c r="G41" s="109">
        <f>VLOOKUP(A41,mozz!A:H,8,FALSE)*E41</f>
        <v>0</v>
      </c>
      <c r="H41" s="110">
        <f>VLOOKUP(A41,flour!A:F,6,FALSE)*E41</f>
        <v>0</v>
      </c>
      <c r="I41" s="111">
        <f>VLOOKUP(A41,flour!A:H,8,FALSE)*E41</f>
        <v>0</v>
      </c>
      <c r="J41" s="112">
        <f>VLOOKUP(A41,paste!A:F,6,FALSE)*E41</f>
        <v>0</v>
      </c>
      <c r="K41" s="113">
        <f>VLOOKUP(A41,paste!A:H,8,FALSE)*E41</f>
        <v>0</v>
      </c>
      <c r="L41" s="153">
        <f>VLOOKUP(A41,'TKC Points'!$A$1:$C$112,3,FALSE)*E41</f>
        <v>0</v>
      </c>
      <c r="M41" s="43"/>
      <c r="N41" s="43"/>
      <c r="O41" s="43"/>
    </row>
    <row r="42" spans="1:15" s="44" customFormat="1" ht="15.75" thickBot="1" x14ac:dyDescent="0.3">
      <c r="A42" s="34">
        <v>74795</v>
      </c>
      <c r="B42" s="35" t="s">
        <v>145</v>
      </c>
      <c r="C42" s="10"/>
      <c r="D42" s="9">
        <v>72</v>
      </c>
      <c r="E42" s="40">
        <f t="shared" si="4"/>
        <v>0</v>
      </c>
      <c r="F42" s="41">
        <f>VLOOKUP(A42,mozz!A:F,6,FALSE)*E42</f>
        <v>0</v>
      </c>
      <c r="G42" s="109">
        <f>VLOOKUP(A42,mozz!A:H,8,FALSE)*E42</f>
        <v>0</v>
      </c>
      <c r="H42" s="110">
        <f>VLOOKUP(A42,flour!A:F,6,FALSE)*E42</f>
        <v>0</v>
      </c>
      <c r="I42" s="111">
        <f>VLOOKUP(A42,flour!A:H,8,FALSE)*E42</f>
        <v>0</v>
      </c>
      <c r="J42" s="112">
        <f>VLOOKUP(A42,paste!A:F,6,FALSE)*E42</f>
        <v>0</v>
      </c>
      <c r="K42" s="113">
        <f>VLOOKUP(A42,paste!A:H,8,FALSE)*E42</f>
        <v>0</v>
      </c>
      <c r="L42" s="153">
        <f>VLOOKUP(A42,'TKC Points'!$A$1:$C$112,3,FALSE)*E42</f>
        <v>0</v>
      </c>
      <c r="M42" s="43"/>
      <c r="N42" s="43"/>
      <c r="O42" s="43"/>
    </row>
    <row r="43" spans="1:15" s="44" customFormat="1" ht="19.5" customHeight="1" thickBot="1" x14ac:dyDescent="0.3">
      <c r="A43" s="205" t="s">
        <v>160</v>
      </c>
      <c r="B43" s="206"/>
      <c r="C43" s="30"/>
      <c r="D43" s="29"/>
      <c r="E43" s="69"/>
      <c r="F43" s="70"/>
      <c r="G43" s="114"/>
      <c r="H43" s="70"/>
      <c r="I43" s="114"/>
      <c r="J43" s="70"/>
      <c r="K43" s="70"/>
      <c r="L43" s="71"/>
      <c r="M43" s="43"/>
      <c r="N43" s="43"/>
      <c r="O43" s="43"/>
    </row>
    <row r="44" spans="1:15" s="44" customFormat="1" x14ac:dyDescent="0.25">
      <c r="A44" s="34">
        <v>68591</v>
      </c>
      <c r="B44" s="35" t="s">
        <v>82</v>
      </c>
      <c r="C44" s="100"/>
      <c r="D44" s="1">
        <v>72</v>
      </c>
      <c r="E44" s="53">
        <f t="shared" ref="E44:E49" si="5">C44/D44</f>
        <v>0</v>
      </c>
      <c r="F44" s="54">
        <f>VLOOKUP(A44,mozz!A:F,6,FALSE)*E44</f>
        <v>0</v>
      </c>
      <c r="G44" s="115">
        <f>VLOOKUP(A44,mozz!A:H,8,FALSE)*E44</f>
        <v>0</v>
      </c>
      <c r="H44" s="116">
        <f>VLOOKUP(A44,flour!A:F,6,FALSE)*E44</f>
        <v>0</v>
      </c>
      <c r="I44" s="117">
        <f>VLOOKUP(A44,flour!A:H,8,FALSE)*E44</f>
        <v>0</v>
      </c>
      <c r="J44" s="118">
        <f>VLOOKUP(A44,paste!A:F,6,FALSE)*E44</f>
        <v>0</v>
      </c>
      <c r="K44" s="119">
        <f>VLOOKUP(A44,paste!A:H,8,FALSE)*E44</f>
        <v>0</v>
      </c>
      <c r="L44" s="153">
        <f>VLOOKUP(A44,'TKC Points'!$A$1:$C$112,3,FALSE)*E44</f>
        <v>0</v>
      </c>
      <c r="M44" s="43"/>
      <c r="N44" s="43"/>
      <c r="O44" s="43"/>
    </row>
    <row r="45" spans="1:15" s="44" customFormat="1" x14ac:dyDescent="0.25">
      <c r="A45" s="34">
        <v>68592</v>
      </c>
      <c r="B45" s="35" t="s">
        <v>83</v>
      </c>
      <c r="C45" s="10"/>
      <c r="D45" s="1">
        <v>72</v>
      </c>
      <c r="E45" s="40">
        <f t="shared" si="5"/>
        <v>0</v>
      </c>
      <c r="F45" s="41">
        <f>VLOOKUP(A45,mozz!A:F,6,FALSE)*E45</f>
        <v>0</v>
      </c>
      <c r="G45" s="109">
        <f>VLOOKUP(A45,mozz!A:H,8,FALSE)*E45</f>
        <v>0</v>
      </c>
      <c r="H45" s="110">
        <f>VLOOKUP(A45,flour!A:F,6,FALSE)*E45</f>
        <v>0</v>
      </c>
      <c r="I45" s="111">
        <f>VLOOKUP(A45,flour!A:H,8,FALSE)*E45</f>
        <v>0</v>
      </c>
      <c r="J45" s="112">
        <f>VLOOKUP(A45,paste!A:F,6,FALSE)*E45</f>
        <v>0</v>
      </c>
      <c r="K45" s="113">
        <f>VLOOKUP(A45,paste!A:H,8,FALSE)*E45</f>
        <v>0</v>
      </c>
      <c r="L45" s="153">
        <f>VLOOKUP(A45,'TKC Points'!$A$1:$C$112,3,FALSE)*E45</f>
        <v>0</v>
      </c>
      <c r="M45" s="43"/>
      <c r="N45" s="43"/>
      <c r="O45" s="43"/>
    </row>
    <row r="46" spans="1:15" s="44" customFormat="1" x14ac:dyDescent="0.25">
      <c r="A46" s="34">
        <v>68586</v>
      </c>
      <c r="B46" s="35" t="s">
        <v>105</v>
      </c>
      <c r="C46" s="10"/>
      <c r="D46" s="1">
        <v>72</v>
      </c>
      <c r="E46" s="40">
        <f t="shared" si="5"/>
        <v>0</v>
      </c>
      <c r="F46" s="41">
        <f>VLOOKUP(A46,mozz!A:F,6,FALSE)*E46</f>
        <v>0</v>
      </c>
      <c r="G46" s="109">
        <f>VLOOKUP(A46,mozz!A:H,8,FALSE)*E46</f>
        <v>0</v>
      </c>
      <c r="H46" s="110">
        <f>VLOOKUP(A46,flour!A:F,6,FALSE)*E46</f>
        <v>0</v>
      </c>
      <c r="I46" s="111">
        <f>VLOOKUP(A46,flour!A:H,8,FALSE)*E46</f>
        <v>0</v>
      </c>
      <c r="J46" s="112">
        <f>VLOOKUP(A46,paste!A:F,6,FALSE)*E46</f>
        <v>0</v>
      </c>
      <c r="K46" s="113">
        <f>VLOOKUP(A46,paste!A:H,8,FALSE)*E46</f>
        <v>0</v>
      </c>
      <c r="L46" s="153">
        <f>VLOOKUP(A46,'TKC Points'!$A$1:$C$112,3,FALSE)*E46</f>
        <v>0</v>
      </c>
      <c r="M46" s="43"/>
      <c r="N46" s="43"/>
      <c r="O46" s="43"/>
    </row>
    <row r="47" spans="1:15" s="44" customFormat="1" x14ac:dyDescent="0.25">
      <c r="A47" s="34">
        <v>68582</v>
      </c>
      <c r="B47" s="35" t="s">
        <v>97</v>
      </c>
      <c r="C47" s="10"/>
      <c r="D47" s="1">
        <v>72</v>
      </c>
      <c r="E47" s="40">
        <f t="shared" ref="E47" si="6">C47/D47</f>
        <v>0</v>
      </c>
      <c r="F47" s="41">
        <f>VLOOKUP(A47,mozz!A:F,6,FALSE)*E47</f>
        <v>0</v>
      </c>
      <c r="G47" s="109">
        <f>VLOOKUP(A47,mozz!A:H,8,FALSE)*E47</f>
        <v>0</v>
      </c>
      <c r="H47" s="110">
        <f>VLOOKUP(A47,flour!A:F,6,FALSE)*E47</f>
        <v>0</v>
      </c>
      <c r="I47" s="111">
        <f>VLOOKUP(A47,flour!A:H,8,FALSE)*E47</f>
        <v>0</v>
      </c>
      <c r="J47" s="112">
        <f>VLOOKUP(A47,paste!A:F,6,FALSE)*E47</f>
        <v>0</v>
      </c>
      <c r="K47" s="113">
        <f>VLOOKUP(A47,paste!A:H,8,FALSE)*E47</f>
        <v>0</v>
      </c>
      <c r="L47" s="153">
        <f>VLOOKUP(A47,'TKC Points'!$A$1:$C$112,3,FALSE)*E47</f>
        <v>0</v>
      </c>
      <c r="M47" s="43"/>
      <c r="N47" s="43"/>
      <c r="O47" s="43"/>
    </row>
    <row r="48" spans="1:15" s="44" customFormat="1" x14ac:dyDescent="0.25">
      <c r="A48" s="34">
        <v>74772</v>
      </c>
      <c r="B48" s="35" t="s">
        <v>109</v>
      </c>
      <c r="C48" s="10"/>
      <c r="D48" s="1">
        <v>80</v>
      </c>
      <c r="E48" s="40">
        <f t="shared" si="5"/>
        <v>0</v>
      </c>
      <c r="F48" s="41">
        <f>VLOOKUP(A48,mozz!A:F,6,FALSE)*E48</f>
        <v>0</v>
      </c>
      <c r="G48" s="109">
        <f>VLOOKUP(A48,mozz!A:H,8,FALSE)*E48</f>
        <v>0</v>
      </c>
      <c r="H48" s="110">
        <f>VLOOKUP(A48,flour!A:F,6,FALSE)*E48</f>
        <v>0</v>
      </c>
      <c r="I48" s="111">
        <f>VLOOKUP(A48,flour!A:H,8,FALSE)*E48</f>
        <v>0</v>
      </c>
      <c r="J48" s="112">
        <f>VLOOKUP(A48,paste!A:F,6,FALSE)*E48</f>
        <v>0</v>
      </c>
      <c r="K48" s="113">
        <f>VLOOKUP(A48,paste!A:H,8,FALSE)*E48</f>
        <v>0</v>
      </c>
      <c r="L48" s="153">
        <f>VLOOKUP(A48,'TKC Points'!$A$1:$C$112,3,FALSE)*E48</f>
        <v>0</v>
      </c>
      <c r="M48" s="43"/>
      <c r="N48" s="43"/>
      <c r="O48" s="43"/>
    </row>
    <row r="49" spans="1:15" s="44" customFormat="1" ht="15.75" thickBot="1" x14ac:dyDescent="0.3">
      <c r="A49" s="34">
        <v>74849</v>
      </c>
      <c r="B49" s="35" t="s">
        <v>110</v>
      </c>
      <c r="C49" s="14"/>
      <c r="D49" s="1">
        <v>80</v>
      </c>
      <c r="E49" s="78">
        <f t="shared" si="5"/>
        <v>0</v>
      </c>
      <c r="F49" s="79">
        <f>VLOOKUP(A49,mozz!A:F,6,FALSE)*E49</f>
        <v>0</v>
      </c>
      <c r="G49" s="120">
        <f>VLOOKUP(A49,mozz!A:H,8,FALSE)*E49</f>
        <v>0</v>
      </c>
      <c r="H49" s="121">
        <f>VLOOKUP(A49,flour!A:F,6,FALSE)*E49</f>
        <v>0</v>
      </c>
      <c r="I49" s="122">
        <f>VLOOKUP(A49,flour!A:H,8,FALSE)*E49</f>
        <v>0</v>
      </c>
      <c r="J49" s="123">
        <f>VLOOKUP(A49,paste!A:F,6,FALSE)*E49</f>
        <v>0</v>
      </c>
      <c r="K49" s="124">
        <f>VLOOKUP(A49,paste!A:H,8,FALSE)*E49</f>
        <v>0</v>
      </c>
      <c r="L49" s="153">
        <f>VLOOKUP(A49,'TKC Points'!$A$1:$C$112,3,FALSE)*E49</f>
        <v>0</v>
      </c>
      <c r="M49" s="43"/>
      <c r="N49" s="43"/>
      <c r="O49" s="43"/>
    </row>
    <row r="50" spans="1:15" s="44" customFormat="1" ht="19.5" thickBot="1" x14ac:dyDescent="0.3">
      <c r="A50" s="205" t="s">
        <v>86</v>
      </c>
      <c r="B50" s="212"/>
      <c r="C50" s="30"/>
      <c r="D50" s="29"/>
      <c r="E50" s="69"/>
      <c r="F50" s="70"/>
      <c r="G50" s="114"/>
      <c r="H50" s="70"/>
      <c r="I50" s="114"/>
      <c r="J50" s="70"/>
      <c r="K50" s="70"/>
      <c r="L50" s="71"/>
      <c r="M50" s="43"/>
      <c r="N50" s="43"/>
      <c r="O50" s="43"/>
    </row>
    <row r="51" spans="1:15" s="44" customFormat="1" x14ac:dyDescent="0.25">
      <c r="A51" s="34">
        <v>72565</v>
      </c>
      <c r="B51" s="35" t="s">
        <v>111</v>
      </c>
      <c r="C51" s="10"/>
      <c r="D51" s="8">
        <v>96</v>
      </c>
      <c r="E51" s="40">
        <f t="shared" ref="E51" si="7">C51/D51</f>
        <v>0</v>
      </c>
      <c r="F51" s="41">
        <f>VLOOKUP(A51,mozz!A:F,6,FALSE)*E51</f>
        <v>0</v>
      </c>
      <c r="G51" s="109">
        <f>VLOOKUP(A51,mozz!A:H,8,FALSE)*E51</f>
        <v>0</v>
      </c>
      <c r="H51" s="110">
        <f>VLOOKUP(A51,flour!A:F,6,FALSE)*E51</f>
        <v>0</v>
      </c>
      <c r="I51" s="111">
        <f>VLOOKUP(A51,flour!A:H,8,FALSE)*E51</f>
        <v>0</v>
      </c>
      <c r="J51" s="112">
        <v>0</v>
      </c>
      <c r="K51" s="113">
        <v>0</v>
      </c>
      <c r="L51" s="153">
        <f>VLOOKUP(A51,'TKC Points'!$A$1:$C$112,3,FALSE)*E51</f>
        <v>0</v>
      </c>
      <c r="M51" s="43"/>
      <c r="N51" s="43"/>
      <c r="O51" s="43"/>
    </row>
    <row r="52" spans="1:15" s="44" customFormat="1" ht="15" customHeight="1" x14ac:dyDescent="0.25">
      <c r="A52" s="34">
        <v>78364</v>
      </c>
      <c r="B52" s="35" t="s">
        <v>112</v>
      </c>
      <c r="C52" s="10"/>
      <c r="D52" s="8">
        <v>72</v>
      </c>
      <c r="E52" s="40">
        <f t="shared" ref="E52:E67" si="8">C52/D52</f>
        <v>0</v>
      </c>
      <c r="F52" s="41">
        <f>VLOOKUP(A52,mozz!A:F,6,FALSE)*E52</f>
        <v>0</v>
      </c>
      <c r="G52" s="109">
        <f>VLOOKUP(A52,mozz!A:H,8,FALSE)*E52</f>
        <v>0</v>
      </c>
      <c r="H52" s="110">
        <f>VLOOKUP(A52,flour!A:F,6,FALSE)*E52</f>
        <v>0</v>
      </c>
      <c r="I52" s="111">
        <f>VLOOKUP(A52,flour!A:H,8,FALSE)*E52</f>
        <v>0</v>
      </c>
      <c r="J52" s="112">
        <f>VLOOKUP(A52,paste!A:F,6,FALSE)*E52</f>
        <v>0</v>
      </c>
      <c r="K52" s="113">
        <f>VLOOKUP(A52,paste!A:H,8,FALSE)*E52</f>
        <v>0</v>
      </c>
      <c r="L52" s="153">
        <f>VLOOKUP(A52,'TKC Points'!$A$1:$C$112,3,FALSE)*E52</f>
        <v>0</v>
      </c>
      <c r="M52" s="43"/>
      <c r="N52" s="43"/>
      <c r="O52" s="43"/>
    </row>
    <row r="53" spans="1:15" s="44" customFormat="1" ht="15" customHeight="1" x14ac:dyDescent="0.25">
      <c r="A53" s="34">
        <v>78365</v>
      </c>
      <c r="B53" s="35" t="s">
        <v>113</v>
      </c>
      <c r="C53" s="10"/>
      <c r="D53" s="8">
        <v>72</v>
      </c>
      <c r="E53" s="40">
        <f t="shared" si="8"/>
        <v>0</v>
      </c>
      <c r="F53" s="41">
        <f>VLOOKUP(A53,mozz!A:F,6,FALSE)*E53</f>
        <v>0</v>
      </c>
      <c r="G53" s="109">
        <f>VLOOKUP(A53,mozz!A:H,8,FALSE)*E53</f>
        <v>0</v>
      </c>
      <c r="H53" s="110">
        <f>VLOOKUP(A53,flour!A:F,6,FALSE)*E53</f>
        <v>0</v>
      </c>
      <c r="I53" s="111">
        <f>VLOOKUP(A53,flour!A:H,8,FALSE)*E53</f>
        <v>0</v>
      </c>
      <c r="J53" s="112">
        <f>VLOOKUP(A53,paste!A:F,6,FALSE)*E53</f>
        <v>0</v>
      </c>
      <c r="K53" s="113">
        <f>VLOOKUP(A53,paste!A:H,8,FALSE)*E53</f>
        <v>0</v>
      </c>
      <c r="L53" s="153">
        <f>VLOOKUP(A53,'TKC Points'!$A$1:$C$112,3,FALSE)*E53</f>
        <v>0</v>
      </c>
      <c r="M53" s="43"/>
      <c r="N53" s="43"/>
      <c r="O53" s="43"/>
    </row>
    <row r="54" spans="1:15" s="44" customFormat="1" ht="15" customHeight="1" x14ac:dyDescent="0.25">
      <c r="A54" s="34">
        <v>63519</v>
      </c>
      <c r="B54" s="35" t="s">
        <v>116</v>
      </c>
      <c r="C54" s="10"/>
      <c r="D54" s="8">
        <v>54</v>
      </c>
      <c r="E54" s="40">
        <f t="shared" si="8"/>
        <v>0</v>
      </c>
      <c r="F54" s="41">
        <f>VLOOKUP(A54,mozz!A:F,6,FALSE)*E54</f>
        <v>0</v>
      </c>
      <c r="G54" s="109">
        <f>VLOOKUP(A54,mozz!A:H,8,FALSE)*E54</f>
        <v>0</v>
      </c>
      <c r="H54" s="110">
        <f>VLOOKUP(A54,flour!A:F,6,FALSE)*E54</f>
        <v>0</v>
      </c>
      <c r="I54" s="111">
        <f>VLOOKUP(A54,flour!A:H,8,FALSE)*E54</f>
        <v>0</v>
      </c>
      <c r="J54" s="112">
        <f>VLOOKUP(A54,paste!A:F,6,FALSE)*E54</f>
        <v>0</v>
      </c>
      <c r="K54" s="113">
        <f>VLOOKUP(A54,paste!A:H,8,FALSE)*E54</f>
        <v>0</v>
      </c>
      <c r="L54" s="153">
        <f>VLOOKUP(A54,'TKC Points'!$A$1:$C$112,3,FALSE)*E54</f>
        <v>0</v>
      </c>
      <c r="M54" s="43"/>
      <c r="N54" s="43"/>
      <c r="O54" s="43"/>
    </row>
    <row r="55" spans="1:15" s="44" customFormat="1" ht="15" customHeight="1" x14ac:dyDescent="0.25">
      <c r="A55" s="34">
        <v>63520</v>
      </c>
      <c r="B55" s="35" t="s">
        <v>117</v>
      </c>
      <c r="C55" s="10"/>
      <c r="D55" s="8">
        <v>54</v>
      </c>
      <c r="E55" s="40">
        <f t="shared" si="8"/>
        <v>0</v>
      </c>
      <c r="F55" s="41">
        <f>VLOOKUP(A55,mozz!A:F,6,FALSE)*E55</f>
        <v>0</v>
      </c>
      <c r="G55" s="109">
        <f>VLOOKUP(A55,mozz!A:H,8,FALSE)*E55</f>
        <v>0</v>
      </c>
      <c r="H55" s="110">
        <f>VLOOKUP(A55,flour!A:F,6,FALSE)*E55</f>
        <v>0</v>
      </c>
      <c r="I55" s="111">
        <f>VLOOKUP(A55,flour!A:H,8,FALSE)*E55</f>
        <v>0</v>
      </c>
      <c r="J55" s="112">
        <f>VLOOKUP(A55,paste!A:F,6,FALSE)*E55</f>
        <v>0</v>
      </c>
      <c r="K55" s="113">
        <f>VLOOKUP(A55,paste!A:H,8,FALSE)*E55</f>
        <v>0</v>
      </c>
      <c r="L55" s="153">
        <f>VLOOKUP(A55,'TKC Points'!$A$1:$C$112,3,FALSE)*E55</f>
        <v>0</v>
      </c>
      <c r="M55" s="43"/>
      <c r="N55" s="43"/>
      <c r="O55" s="43"/>
    </row>
    <row r="56" spans="1:15" s="44" customFormat="1" x14ac:dyDescent="0.25">
      <c r="A56" s="34">
        <v>72580</v>
      </c>
      <c r="B56" s="35" t="s">
        <v>132</v>
      </c>
      <c r="C56" s="10"/>
      <c r="D56" s="8">
        <v>60</v>
      </c>
      <c r="E56" s="40">
        <f t="shared" si="8"/>
        <v>0</v>
      </c>
      <c r="F56" s="41">
        <f>VLOOKUP(A56,mozz!A:F,6,FALSE)*E56</f>
        <v>0</v>
      </c>
      <c r="G56" s="109">
        <f>VLOOKUP(A56,mozz!A:H,8,FALSE)*E56</f>
        <v>0</v>
      </c>
      <c r="H56" s="110">
        <f>VLOOKUP(A56,flour!A:F,6,FALSE)*E56</f>
        <v>0</v>
      </c>
      <c r="I56" s="111">
        <f>VLOOKUP(A56,flour!A:H,8,FALSE)*E56</f>
        <v>0</v>
      </c>
      <c r="J56" s="112">
        <f>VLOOKUP(A56,paste!A:F,6,FALSE)*E56</f>
        <v>0</v>
      </c>
      <c r="K56" s="113">
        <f>VLOOKUP(A56,paste!A:H,8,FALSE)*E56</f>
        <v>0</v>
      </c>
      <c r="L56" s="153">
        <f>VLOOKUP(A56,'TKC Points'!$A$1:$C$112,3,FALSE)*E56</f>
        <v>0</v>
      </c>
      <c r="M56" s="43"/>
      <c r="N56" s="43"/>
      <c r="O56" s="43"/>
    </row>
    <row r="57" spans="1:15" s="44" customFormat="1" x14ac:dyDescent="0.25">
      <c r="A57" s="34">
        <v>72581</v>
      </c>
      <c r="B57" s="35" t="s">
        <v>131</v>
      </c>
      <c r="C57" s="10"/>
      <c r="D57" s="8">
        <v>60</v>
      </c>
      <c r="E57" s="40">
        <f t="shared" si="8"/>
        <v>0</v>
      </c>
      <c r="F57" s="41">
        <f>VLOOKUP(A57,mozz!A:F,6,FALSE)*E57</f>
        <v>0</v>
      </c>
      <c r="G57" s="109">
        <f>VLOOKUP(A57,mozz!A:H,8,FALSE)*E57</f>
        <v>0</v>
      </c>
      <c r="H57" s="110">
        <f>VLOOKUP(A57,flour!A:F,6,FALSE)*E57</f>
        <v>0</v>
      </c>
      <c r="I57" s="111">
        <f>VLOOKUP(A57,flour!A:H,8,FALSE)*E57</f>
        <v>0</v>
      </c>
      <c r="J57" s="112">
        <f>VLOOKUP(A57,paste!A:F,6,FALSE)*E57</f>
        <v>0</v>
      </c>
      <c r="K57" s="113">
        <f>VLOOKUP(A57,paste!A:H,8,FALSE)*E57</f>
        <v>0</v>
      </c>
      <c r="L57" s="153">
        <f>VLOOKUP(A57,'TKC Points'!$A$1:$C$112,3,FALSE)*E57</f>
        <v>0</v>
      </c>
      <c r="M57" s="43"/>
      <c r="N57" s="43"/>
      <c r="O57" s="43"/>
    </row>
    <row r="58" spans="1:15" s="44" customFormat="1" ht="15" customHeight="1" x14ac:dyDescent="0.25">
      <c r="A58" s="34">
        <v>78368</v>
      </c>
      <c r="B58" s="35" t="s">
        <v>133</v>
      </c>
      <c r="C58" s="10"/>
      <c r="D58" s="8">
        <v>60</v>
      </c>
      <c r="E58" s="40">
        <f t="shared" si="8"/>
        <v>0</v>
      </c>
      <c r="F58" s="41">
        <f>VLOOKUP(A58,mozz!A:F,6,FALSE)*E58</f>
        <v>0</v>
      </c>
      <c r="G58" s="109">
        <f>VLOOKUP(A58,mozz!A:H,8,FALSE)*E58</f>
        <v>0</v>
      </c>
      <c r="H58" s="110">
        <f>VLOOKUP(A58,flour!A:F,6,FALSE)*E58</f>
        <v>0</v>
      </c>
      <c r="I58" s="111">
        <f>VLOOKUP(A58,flour!A:H,8,FALSE)*E58</f>
        <v>0</v>
      </c>
      <c r="J58" s="112">
        <f>VLOOKUP(A58,paste!A:F,6,FALSE)*E58</f>
        <v>0</v>
      </c>
      <c r="K58" s="113">
        <f>VLOOKUP(A58,paste!A:H,8,FALSE)*E58</f>
        <v>0</v>
      </c>
      <c r="L58" s="153">
        <f>VLOOKUP(A58,'TKC Points'!$A$1:$C$112,3,FALSE)*E58</f>
        <v>0</v>
      </c>
      <c r="M58" s="43"/>
      <c r="N58" s="43"/>
      <c r="O58" s="43"/>
    </row>
    <row r="59" spans="1:15" s="44" customFormat="1" ht="15" customHeight="1" x14ac:dyDescent="0.25">
      <c r="A59" s="34">
        <v>78369</v>
      </c>
      <c r="B59" s="35" t="s">
        <v>134</v>
      </c>
      <c r="C59" s="10"/>
      <c r="D59" s="8">
        <v>60</v>
      </c>
      <c r="E59" s="40">
        <f t="shared" ref="E59:E66" si="9">C59/D59</f>
        <v>0</v>
      </c>
      <c r="F59" s="41">
        <f>VLOOKUP(A59,mozz!A:F,6,FALSE)*E59</f>
        <v>0</v>
      </c>
      <c r="G59" s="109">
        <f>VLOOKUP(A59,mozz!A:H,8,FALSE)*E59</f>
        <v>0</v>
      </c>
      <c r="H59" s="110">
        <f>VLOOKUP(A59,flour!A:F,6,FALSE)*E59</f>
        <v>0</v>
      </c>
      <c r="I59" s="111">
        <f>VLOOKUP(A59,flour!A:H,8,FALSE)*E59</f>
        <v>0</v>
      </c>
      <c r="J59" s="112">
        <f>VLOOKUP(A59,paste!A:F,6,FALSE)*E59</f>
        <v>0</v>
      </c>
      <c r="K59" s="113">
        <f>VLOOKUP(A59,paste!A:H,8,FALSE)*E59</f>
        <v>0</v>
      </c>
      <c r="L59" s="153">
        <f>VLOOKUP(A59,'TKC Points'!$A$1:$C$112,3,FALSE)*E59</f>
        <v>0</v>
      </c>
      <c r="M59" s="43"/>
      <c r="N59" s="43"/>
      <c r="O59" s="43"/>
    </row>
    <row r="60" spans="1:15" s="44" customFormat="1" x14ac:dyDescent="0.25">
      <c r="A60" s="34">
        <v>72671</v>
      </c>
      <c r="B60" s="35" t="s">
        <v>135</v>
      </c>
      <c r="C60" s="10"/>
      <c r="D60" s="8">
        <v>60</v>
      </c>
      <c r="E60" s="40">
        <f t="shared" si="9"/>
        <v>0</v>
      </c>
      <c r="F60" s="41">
        <f>VLOOKUP(A60,mozz!A:F,6,FALSE)*E60</f>
        <v>0</v>
      </c>
      <c r="G60" s="109">
        <f>VLOOKUP(A60,mozz!A:H,8,FALSE)*E60</f>
        <v>0</v>
      </c>
      <c r="H60" s="110">
        <f>VLOOKUP(A60,flour!A:F,6,FALSE)*E60</f>
        <v>0</v>
      </c>
      <c r="I60" s="111">
        <f>VLOOKUP(A60,flour!A:H,8,FALSE)*E60</f>
        <v>0</v>
      </c>
      <c r="J60" s="112">
        <f>VLOOKUP(A60,paste!A:F,6,FALSE)*E60</f>
        <v>0</v>
      </c>
      <c r="K60" s="113">
        <f>VLOOKUP(A60,paste!A:H,8,FALSE)*E60</f>
        <v>0</v>
      </c>
      <c r="L60" s="153">
        <f>VLOOKUP(A60,'TKC Points'!$A$1:$C$112,3,FALSE)*E60</f>
        <v>0</v>
      </c>
      <c r="M60" s="43"/>
      <c r="N60" s="43"/>
      <c r="O60" s="43"/>
    </row>
    <row r="61" spans="1:15" s="44" customFormat="1" x14ac:dyDescent="0.25">
      <c r="A61" s="34">
        <v>72672</v>
      </c>
      <c r="B61" s="35" t="s">
        <v>136</v>
      </c>
      <c r="C61" s="10"/>
      <c r="D61" s="8">
        <v>60</v>
      </c>
      <c r="E61" s="40">
        <f t="shared" si="9"/>
        <v>0</v>
      </c>
      <c r="F61" s="41">
        <f>VLOOKUP(A61,mozz!A:F,6,FALSE)*E61</f>
        <v>0</v>
      </c>
      <c r="G61" s="109">
        <f>VLOOKUP(A61,mozz!A:H,8,FALSE)*E61</f>
        <v>0</v>
      </c>
      <c r="H61" s="110">
        <f>VLOOKUP(A61,flour!A:F,6,FALSE)*E61</f>
        <v>0</v>
      </c>
      <c r="I61" s="111">
        <f>VLOOKUP(A61,flour!A:H,8,FALSE)*E61</f>
        <v>0</v>
      </c>
      <c r="J61" s="112">
        <f>VLOOKUP(A61,paste!A:F,6,FALSE)*E61</f>
        <v>0</v>
      </c>
      <c r="K61" s="113">
        <f>VLOOKUP(A61,paste!A:H,8,FALSE)*E61</f>
        <v>0</v>
      </c>
      <c r="L61" s="153">
        <f>VLOOKUP(A61,'TKC Points'!$A$1:$C$112,3,FALSE)*E61</f>
        <v>0</v>
      </c>
      <c r="M61" s="43"/>
      <c r="N61" s="43"/>
      <c r="O61" s="43"/>
    </row>
    <row r="62" spans="1:15" s="44" customFormat="1" x14ac:dyDescent="0.25">
      <c r="A62" s="34">
        <v>78356</v>
      </c>
      <c r="B62" s="35" t="s">
        <v>127</v>
      </c>
      <c r="C62" s="10"/>
      <c r="D62" s="8">
        <v>60</v>
      </c>
      <c r="E62" s="40">
        <f t="shared" si="9"/>
        <v>0</v>
      </c>
      <c r="F62" s="41">
        <f>VLOOKUP(A62,mozz!A:F,6,FALSE)*E62</f>
        <v>0</v>
      </c>
      <c r="G62" s="109">
        <f>VLOOKUP(A62,mozz!A:H,8,FALSE)*E62</f>
        <v>0</v>
      </c>
      <c r="H62" s="110">
        <f>VLOOKUP(A62,flour!A:F,6,FALSE)*E62</f>
        <v>0</v>
      </c>
      <c r="I62" s="111">
        <f>VLOOKUP(A62,flour!A:H,8,FALSE)*E62</f>
        <v>0</v>
      </c>
      <c r="J62" s="112">
        <f>VLOOKUP(A62,paste!A:F,6,FALSE)*E62</f>
        <v>0</v>
      </c>
      <c r="K62" s="113">
        <f>VLOOKUP(A62,paste!A:H,8,FALSE)*E62</f>
        <v>0</v>
      </c>
      <c r="L62" s="153">
        <f>VLOOKUP(A62,'TKC Points'!$A$1:$C$112,3,FALSE)*E62</f>
        <v>0</v>
      </c>
      <c r="M62" s="43"/>
      <c r="N62" s="43"/>
      <c r="O62" s="43"/>
    </row>
    <row r="63" spans="1:15" s="44" customFormat="1" x14ac:dyDescent="0.25">
      <c r="A63" s="34">
        <v>78357</v>
      </c>
      <c r="B63" s="35" t="s">
        <v>128</v>
      </c>
      <c r="C63" s="10"/>
      <c r="D63" s="8">
        <v>60</v>
      </c>
      <c r="E63" s="40">
        <f t="shared" si="9"/>
        <v>0</v>
      </c>
      <c r="F63" s="41">
        <f>VLOOKUP(A63,mozz!A:F,6,FALSE)*E63</f>
        <v>0</v>
      </c>
      <c r="G63" s="109">
        <f>VLOOKUP(A63,mozz!A:H,8,FALSE)*E63</f>
        <v>0</v>
      </c>
      <c r="H63" s="110">
        <f>VLOOKUP(A63,flour!A:F,6,FALSE)*E63</f>
        <v>0</v>
      </c>
      <c r="I63" s="111">
        <f>VLOOKUP(A63,flour!A:H,8,FALSE)*E63</f>
        <v>0</v>
      </c>
      <c r="J63" s="112">
        <f>VLOOKUP(A63,paste!A:F,6,FALSE)*E63</f>
        <v>0</v>
      </c>
      <c r="K63" s="113">
        <f>VLOOKUP(A63,paste!A:H,8,FALSE)*E63</f>
        <v>0</v>
      </c>
      <c r="L63" s="153">
        <f>VLOOKUP(A63,'TKC Points'!$A$1:$C$112,3,FALSE)*E63</f>
        <v>0</v>
      </c>
      <c r="M63" s="43"/>
      <c r="N63" s="43"/>
      <c r="O63" s="43"/>
    </row>
    <row r="64" spans="1:15" s="44" customFormat="1" x14ac:dyDescent="0.25">
      <c r="A64" s="34">
        <v>78359</v>
      </c>
      <c r="B64" s="35" t="s">
        <v>129</v>
      </c>
      <c r="C64" s="10"/>
      <c r="D64" s="8">
        <v>60</v>
      </c>
      <c r="E64" s="40">
        <f t="shared" si="9"/>
        <v>0</v>
      </c>
      <c r="F64" s="41">
        <f>VLOOKUP(A64,mozz!A:F,6,FALSE)*E64</f>
        <v>0</v>
      </c>
      <c r="G64" s="109">
        <f>VLOOKUP(A64,mozz!A:H,8,FALSE)*E64</f>
        <v>0</v>
      </c>
      <c r="H64" s="110">
        <f>VLOOKUP(A64,flour!A:F,6,FALSE)*E64</f>
        <v>0</v>
      </c>
      <c r="I64" s="111">
        <f>VLOOKUP(A64,flour!A:H,8,FALSE)*E64</f>
        <v>0</v>
      </c>
      <c r="J64" s="112">
        <v>0</v>
      </c>
      <c r="K64" s="113">
        <v>0</v>
      </c>
      <c r="L64" s="153">
        <f>VLOOKUP(A64,'TKC Points'!$A$1:$C$112,3,FALSE)*E64</f>
        <v>0</v>
      </c>
      <c r="M64" s="43"/>
      <c r="N64" s="43"/>
      <c r="O64" s="43"/>
    </row>
    <row r="65" spans="1:15" s="44" customFormat="1" x14ac:dyDescent="0.25">
      <c r="A65" s="34">
        <v>68724</v>
      </c>
      <c r="B65" s="35" t="s">
        <v>162</v>
      </c>
      <c r="C65" s="10"/>
      <c r="D65" s="8">
        <v>60</v>
      </c>
      <c r="E65" s="40">
        <f t="shared" si="9"/>
        <v>0</v>
      </c>
      <c r="F65" s="41">
        <f>VLOOKUP(A65,mozz!A:F,6,FALSE)*E65</f>
        <v>0</v>
      </c>
      <c r="G65" s="109">
        <f>VLOOKUP(A65,mozz!A:H,8,FALSE)*E65</f>
        <v>0</v>
      </c>
      <c r="H65" s="110">
        <f>VLOOKUP(A65,flour!A:F,6,FALSE)*E65</f>
        <v>0</v>
      </c>
      <c r="I65" s="111">
        <f>VLOOKUP(A65,flour!A:H,8,FALSE)*E65</f>
        <v>0</v>
      </c>
      <c r="J65" s="112">
        <v>0</v>
      </c>
      <c r="K65" s="113">
        <v>0</v>
      </c>
      <c r="L65" s="153">
        <f>VLOOKUP(A65,'TKC Points'!$A$1:$C$112,3,FALSE)*E65</f>
        <v>0</v>
      </c>
      <c r="M65" s="43"/>
      <c r="N65" s="43"/>
      <c r="O65" s="43"/>
    </row>
    <row r="66" spans="1:15" s="44" customFormat="1" x14ac:dyDescent="0.25">
      <c r="A66" s="34">
        <v>73020</v>
      </c>
      <c r="B66" s="35" t="s">
        <v>84</v>
      </c>
      <c r="C66" s="10"/>
      <c r="D66" s="8">
        <v>60</v>
      </c>
      <c r="E66" s="40">
        <f t="shared" si="9"/>
        <v>0</v>
      </c>
      <c r="F66" s="41">
        <f>VLOOKUP(A66,mozz!A:F,6,FALSE)*E66</f>
        <v>0</v>
      </c>
      <c r="G66" s="109">
        <f>VLOOKUP(A66,mozz!A:H,8,FALSE)*E66</f>
        <v>0</v>
      </c>
      <c r="H66" s="110">
        <f>VLOOKUP(A66,flour!A:F,6,FALSE)*E66</f>
        <v>0</v>
      </c>
      <c r="I66" s="111">
        <f>VLOOKUP(A66,flour!A:H,8,FALSE)*E66</f>
        <v>0</v>
      </c>
      <c r="J66" s="112">
        <f>VLOOKUP(A66,paste!A:F,6,FALSE)*E66</f>
        <v>0</v>
      </c>
      <c r="K66" s="113">
        <f>VLOOKUP(A66,paste!A:H,8,FALSE)*E66</f>
        <v>0</v>
      </c>
      <c r="L66" s="153">
        <f>VLOOKUP(A66,'TKC Points'!$A$1:$C$112,3,FALSE)*E66</f>
        <v>0</v>
      </c>
      <c r="M66" s="43"/>
      <c r="N66" s="43"/>
      <c r="O66" s="43"/>
    </row>
    <row r="67" spans="1:15" s="44" customFormat="1" ht="15.75" thickBot="1" x14ac:dyDescent="0.3">
      <c r="A67" s="34">
        <v>73022</v>
      </c>
      <c r="B67" s="35" t="s">
        <v>79</v>
      </c>
      <c r="C67" s="10"/>
      <c r="D67" s="9">
        <v>36</v>
      </c>
      <c r="E67" s="40">
        <f t="shared" si="8"/>
        <v>0</v>
      </c>
      <c r="F67" s="41">
        <f>VLOOKUP(A67,mozz!A:F,6,FALSE)*E67</f>
        <v>0</v>
      </c>
      <c r="G67" s="109">
        <f>VLOOKUP(A67,mozz!A:H,8,FALSE)*E67</f>
        <v>0</v>
      </c>
      <c r="H67" s="110">
        <f>VLOOKUP(A67,flour!A:F,6,FALSE)*E67</f>
        <v>0</v>
      </c>
      <c r="I67" s="111">
        <f>VLOOKUP(A67,flour!A:H,8,FALSE)*E67</f>
        <v>0</v>
      </c>
      <c r="J67" s="112">
        <f>VLOOKUP(A67,paste!A:F,6,FALSE)*E67</f>
        <v>0</v>
      </c>
      <c r="K67" s="113">
        <f>VLOOKUP(A67,paste!A:H,8,FALSE)*E67</f>
        <v>0</v>
      </c>
      <c r="L67" s="153">
        <f>VLOOKUP(A67,'TKC Points'!$A$1:$C$112,3,FALSE)*E67</f>
        <v>0</v>
      </c>
      <c r="M67" s="43"/>
      <c r="N67" s="43"/>
      <c r="O67" s="43"/>
    </row>
    <row r="68" spans="1:15" s="44" customFormat="1" ht="19.5" thickBot="1" x14ac:dyDescent="0.3">
      <c r="A68" s="205" t="s">
        <v>70</v>
      </c>
      <c r="B68" s="212"/>
      <c r="C68" s="30"/>
      <c r="D68" s="29"/>
      <c r="E68" s="69"/>
      <c r="F68" s="70"/>
      <c r="G68" s="114"/>
      <c r="H68" s="70"/>
      <c r="I68" s="114"/>
      <c r="J68" s="70"/>
      <c r="K68" s="70"/>
      <c r="L68" s="71"/>
      <c r="M68" s="43"/>
      <c r="N68" s="43"/>
      <c r="O68" s="43"/>
    </row>
    <row r="69" spans="1:15" s="44" customFormat="1" x14ac:dyDescent="0.25">
      <c r="A69" s="34">
        <v>73318</v>
      </c>
      <c r="B69" s="35" t="s">
        <v>125</v>
      </c>
      <c r="C69" s="10"/>
      <c r="D69" s="1">
        <v>100</v>
      </c>
      <c r="E69" s="40">
        <f t="shared" si="1"/>
        <v>0</v>
      </c>
      <c r="F69" s="41">
        <f>VLOOKUP(A69,mozz!A:F,6,FALSE)*E69</f>
        <v>0</v>
      </c>
      <c r="G69" s="109">
        <f>VLOOKUP(A69,mozz!A:H,8,FALSE)*E69</f>
        <v>0</v>
      </c>
      <c r="H69" s="110">
        <f>VLOOKUP(A69,flour!A:F,6,FALSE)*E69</f>
        <v>0</v>
      </c>
      <c r="I69" s="111">
        <f>VLOOKUP(A69,flour!A:H,8,FALSE)*E69</f>
        <v>0</v>
      </c>
      <c r="J69" s="112">
        <v>0</v>
      </c>
      <c r="K69" s="113">
        <v>0</v>
      </c>
      <c r="L69" s="153">
        <f>VLOOKUP(A69,'TKC Points'!$A$1:$C$112,3,FALSE)*E69</f>
        <v>0</v>
      </c>
      <c r="M69" s="43"/>
      <c r="N69" s="43"/>
      <c r="O69" s="43"/>
    </row>
    <row r="70" spans="1:15" s="44" customFormat="1" x14ac:dyDescent="0.25">
      <c r="A70" s="34">
        <v>73338</v>
      </c>
      <c r="B70" s="35" t="s">
        <v>126</v>
      </c>
      <c r="C70" s="10"/>
      <c r="D70" s="1">
        <v>100</v>
      </c>
      <c r="E70" s="40">
        <f t="shared" si="1"/>
        <v>0</v>
      </c>
      <c r="F70" s="41">
        <f>VLOOKUP(A70,mozz!A:F,6,FALSE)*E70</f>
        <v>0</v>
      </c>
      <c r="G70" s="109">
        <f>VLOOKUP(A70,mozz!A:H,8,FALSE)*E70</f>
        <v>0</v>
      </c>
      <c r="H70" s="110">
        <f>VLOOKUP(A70,flour!A:F,6,FALSE)*E70</f>
        <v>0</v>
      </c>
      <c r="I70" s="111">
        <f>VLOOKUP(A70,flour!A:H,8,FALSE)*E70</f>
        <v>0</v>
      </c>
      <c r="J70" s="112">
        <v>0</v>
      </c>
      <c r="K70" s="113">
        <v>0</v>
      </c>
      <c r="L70" s="153">
        <f>VLOOKUP(A70,'TKC Points'!$A$1:$C$112,3,FALSE)*E70</f>
        <v>0</v>
      </c>
      <c r="M70" s="43"/>
      <c r="N70" s="43"/>
      <c r="O70" s="43"/>
    </row>
    <row r="71" spans="1:15" s="44" customFormat="1" ht="15.75" customHeight="1" x14ac:dyDescent="0.25">
      <c r="A71" s="34">
        <v>78376</v>
      </c>
      <c r="B71" s="35" t="s">
        <v>65</v>
      </c>
      <c r="C71" s="10"/>
      <c r="D71" s="1">
        <v>48</v>
      </c>
      <c r="E71" s="40">
        <f t="shared" si="1"/>
        <v>0</v>
      </c>
      <c r="F71" s="41">
        <f>VLOOKUP(A71,mozz!A:F,6,FALSE)*E71</f>
        <v>0</v>
      </c>
      <c r="G71" s="109">
        <f>VLOOKUP(A71,mozz!A:H,8,FALSE)*E71</f>
        <v>0</v>
      </c>
      <c r="H71" s="110">
        <f>VLOOKUP(A71,flour!A:F,6,FALSE)*E71</f>
        <v>0</v>
      </c>
      <c r="I71" s="111">
        <f>VLOOKUP(A71,flour!A:H,8,FALSE)*E71</f>
        <v>0</v>
      </c>
      <c r="J71" s="112">
        <f>VLOOKUP(A71,paste!A:F,6,FALSE)*E71</f>
        <v>0</v>
      </c>
      <c r="K71" s="113">
        <f>VLOOKUP(A71,paste!A:H,8,FALSE)*E71</f>
        <v>0</v>
      </c>
      <c r="L71" s="153">
        <f>VLOOKUP(A71,'TKC Points'!$A$1:$C$112,3,FALSE)*E71</f>
        <v>0</v>
      </c>
      <c r="M71" s="43"/>
      <c r="N71" s="43"/>
      <c r="O71" s="43"/>
    </row>
    <row r="72" spans="1:15" s="44" customFormat="1" x14ac:dyDescent="0.25">
      <c r="A72" s="34">
        <v>78378</v>
      </c>
      <c r="B72" s="35" t="s">
        <v>64</v>
      </c>
      <c r="C72" s="10"/>
      <c r="D72" s="1">
        <v>48</v>
      </c>
      <c r="E72" s="40">
        <f t="shared" si="1"/>
        <v>0</v>
      </c>
      <c r="F72" s="41">
        <f>VLOOKUP(A72,mozz!A:F,6,FALSE)*E72</f>
        <v>0</v>
      </c>
      <c r="G72" s="109">
        <f>VLOOKUP(A72,mozz!A:H,8,FALSE)*E72</f>
        <v>0</v>
      </c>
      <c r="H72" s="110">
        <f>VLOOKUP(A72,flour!A:F,6,FALSE)*E72</f>
        <v>0</v>
      </c>
      <c r="I72" s="111">
        <f>VLOOKUP(A72,flour!A:H,8,FALSE)*E72</f>
        <v>0</v>
      </c>
      <c r="J72" s="112">
        <f>VLOOKUP(A72,paste!A:F,6,FALSE)*E72</f>
        <v>0</v>
      </c>
      <c r="K72" s="113">
        <f>VLOOKUP(A72,paste!A:H,8,FALSE)*E72</f>
        <v>0</v>
      </c>
      <c r="L72" s="153">
        <f>VLOOKUP(A72,'TKC Points'!$A$1:$C$112,3,FALSE)*E72</f>
        <v>0</v>
      </c>
      <c r="M72" s="43"/>
      <c r="N72" s="43"/>
      <c r="O72" s="43"/>
    </row>
    <row r="73" spans="1:15" s="44" customFormat="1" x14ac:dyDescent="0.25">
      <c r="A73" s="34">
        <v>78372</v>
      </c>
      <c r="B73" s="35" t="s">
        <v>51</v>
      </c>
      <c r="C73" s="10"/>
      <c r="D73" s="1">
        <v>96</v>
      </c>
      <c r="E73" s="40">
        <f t="shared" si="1"/>
        <v>0</v>
      </c>
      <c r="F73" s="41">
        <f>VLOOKUP(A73,mozz!A:F,6,FALSE)*E73</f>
        <v>0</v>
      </c>
      <c r="G73" s="109">
        <f>VLOOKUP(A73,mozz!A:H,8,FALSE)*E73</f>
        <v>0</v>
      </c>
      <c r="H73" s="110">
        <f>VLOOKUP(A73,flour!A:F,6,FALSE)*E73</f>
        <v>0</v>
      </c>
      <c r="I73" s="111">
        <f>VLOOKUP(A73,flour!A:H,8,FALSE)*E73</f>
        <v>0</v>
      </c>
      <c r="J73" s="112">
        <f>VLOOKUP(A73,paste!A:F,6,FALSE)*E73</f>
        <v>0</v>
      </c>
      <c r="K73" s="113">
        <f>VLOOKUP(A73,paste!A:H,8,FALSE)*E73</f>
        <v>0</v>
      </c>
      <c r="L73" s="153">
        <f>VLOOKUP(A73,'TKC Points'!$A$1:$C$112,3,FALSE)*E73</f>
        <v>0</v>
      </c>
      <c r="M73" s="43"/>
      <c r="N73" s="43"/>
      <c r="O73" s="43"/>
    </row>
    <row r="74" spans="1:15" s="44" customFormat="1" ht="15.75" thickBot="1" x14ac:dyDescent="0.3">
      <c r="A74" s="34">
        <v>78373</v>
      </c>
      <c r="B74" s="35" t="s">
        <v>52</v>
      </c>
      <c r="C74" s="10"/>
      <c r="D74" s="1">
        <v>96</v>
      </c>
      <c r="E74" s="40">
        <f t="shared" si="1"/>
        <v>0</v>
      </c>
      <c r="F74" s="41">
        <f>VLOOKUP(A74,mozz!A:F,6,FALSE)*E74</f>
        <v>0</v>
      </c>
      <c r="G74" s="109">
        <f>VLOOKUP(A74,mozz!A:H,8,FALSE)*E74</f>
        <v>0</v>
      </c>
      <c r="H74" s="110">
        <f>VLOOKUP(A74,flour!A:F,6,FALSE)*E74</f>
        <v>0</v>
      </c>
      <c r="I74" s="111">
        <f>VLOOKUP(A74,flour!A:H,8,FALSE)*E74</f>
        <v>0</v>
      </c>
      <c r="J74" s="112">
        <f>VLOOKUP(A74,paste!A:F,6,FALSE)*E74</f>
        <v>0</v>
      </c>
      <c r="K74" s="113">
        <f>VLOOKUP(A74,paste!A:H,8,FALSE)*E74</f>
        <v>0</v>
      </c>
      <c r="L74" s="153">
        <f>VLOOKUP(A74,'TKC Points'!$A$1:$C$112,3,FALSE)*E74</f>
        <v>0</v>
      </c>
      <c r="M74" s="43"/>
      <c r="N74" s="43"/>
      <c r="O74" s="43"/>
    </row>
    <row r="75" spans="1:15" s="44" customFormat="1" ht="19.5" thickBot="1" x14ac:dyDescent="0.3">
      <c r="A75" s="205" t="s">
        <v>71</v>
      </c>
      <c r="B75" s="212"/>
      <c r="C75" s="30"/>
      <c r="D75" s="29"/>
      <c r="E75" s="69"/>
      <c r="F75" s="70"/>
      <c r="G75" s="114"/>
      <c r="H75" s="70"/>
      <c r="I75" s="114"/>
      <c r="J75" s="70"/>
      <c r="K75" s="70"/>
      <c r="L75" s="71"/>
      <c r="M75" s="43"/>
      <c r="N75" s="43"/>
      <c r="O75" s="43"/>
    </row>
    <row r="76" spans="1:15" s="44" customFormat="1" ht="15" customHeight="1" x14ac:dyDescent="0.25">
      <c r="A76" s="34">
        <v>68523</v>
      </c>
      <c r="B76" s="35" t="s">
        <v>137</v>
      </c>
      <c r="C76" s="10"/>
      <c r="D76" s="1">
        <v>72</v>
      </c>
      <c r="E76" s="40">
        <f t="shared" si="1"/>
        <v>0</v>
      </c>
      <c r="F76" s="41">
        <f>VLOOKUP(A76,mozz!A:F,6,FALSE)*E76</f>
        <v>0</v>
      </c>
      <c r="G76" s="109">
        <f>VLOOKUP(A76,mozz!A:H,8,FALSE)*E76</f>
        <v>0</v>
      </c>
      <c r="H76" s="110">
        <f>VLOOKUP(A76,flour!A:F,6,FALSE)*E76</f>
        <v>0</v>
      </c>
      <c r="I76" s="111">
        <f>VLOOKUP(A76,flour!A:H,8,FALSE)*E76</f>
        <v>0</v>
      </c>
      <c r="J76" s="112">
        <f>VLOOKUP(A76,paste!A:F,6,FALSE)*E76</f>
        <v>0</v>
      </c>
      <c r="K76" s="113">
        <f>VLOOKUP(A76,paste!A:H,8,FALSE)*E76</f>
        <v>0</v>
      </c>
      <c r="L76" s="153">
        <f>VLOOKUP(A76,'TKC Points'!$A$1:$C$112,3,FALSE)*E76</f>
        <v>0</v>
      </c>
      <c r="M76" s="43"/>
      <c r="N76" s="43"/>
      <c r="O76" s="43"/>
    </row>
    <row r="77" spans="1:15" s="44" customFormat="1" ht="15" customHeight="1" x14ac:dyDescent="0.25">
      <c r="A77" s="34">
        <v>68521</v>
      </c>
      <c r="B77" s="35" t="s">
        <v>124</v>
      </c>
      <c r="C77" s="10"/>
      <c r="D77" s="1">
        <v>96</v>
      </c>
      <c r="E77" s="40">
        <f t="shared" si="1"/>
        <v>0</v>
      </c>
      <c r="F77" s="41">
        <f>VLOOKUP(A77,mozz!A:F,6,FALSE)*E77</f>
        <v>0</v>
      </c>
      <c r="G77" s="109">
        <f>VLOOKUP(A77,mozz!A:H,8,FALSE)*E77</f>
        <v>0</v>
      </c>
      <c r="H77" s="110">
        <f>VLOOKUP(A77,flour!A:F,6,FALSE)*E77</f>
        <v>0</v>
      </c>
      <c r="I77" s="111">
        <f>VLOOKUP(A77,flour!A:H,8,FALSE)*E77</f>
        <v>0</v>
      </c>
      <c r="J77" s="112">
        <f>VLOOKUP(A77,paste!A:F,6,FALSE)*E77</f>
        <v>0</v>
      </c>
      <c r="K77" s="113">
        <f>VLOOKUP(A77,paste!A:H,8,FALSE)*E77</f>
        <v>0</v>
      </c>
      <c r="L77" s="153">
        <f>VLOOKUP(A77,'TKC Points'!$A$1:$C$112,3,FALSE)*E77</f>
        <v>0</v>
      </c>
      <c r="M77" s="43"/>
      <c r="N77" s="43"/>
      <c r="O77" s="43"/>
    </row>
    <row r="78" spans="1:15" s="44" customFormat="1" ht="15" customHeight="1" x14ac:dyDescent="0.25">
      <c r="A78" s="34">
        <v>68525</v>
      </c>
      <c r="B78" s="35" t="s">
        <v>157</v>
      </c>
      <c r="C78" s="10"/>
      <c r="D78" s="1">
        <v>96</v>
      </c>
      <c r="E78" s="40">
        <f t="shared" si="1"/>
        <v>0</v>
      </c>
      <c r="F78" s="41">
        <f>VLOOKUP(A78,mozz!A:F,6,FALSE)*E78</f>
        <v>0</v>
      </c>
      <c r="G78" s="109">
        <f>VLOOKUP(A78,mozz!A:H,8,FALSE)*E78</f>
        <v>0</v>
      </c>
      <c r="H78" s="110">
        <f>VLOOKUP(A78,flour!A:F,6,FALSE)*E78</f>
        <v>0</v>
      </c>
      <c r="I78" s="111">
        <f>VLOOKUP(A78,flour!A:H,8,FALSE)*E78</f>
        <v>0</v>
      </c>
      <c r="J78" s="112">
        <f>VLOOKUP(A78,paste!A:F,6,FALSE)*E78</f>
        <v>0</v>
      </c>
      <c r="K78" s="113">
        <f>VLOOKUP(A78,paste!A:H,8,FALSE)*E78</f>
        <v>0</v>
      </c>
      <c r="L78" s="153">
        <f>VLOOKUP(A78,'TKC Points'!$A$1:$C$112,3,FALSE)*E78</f>
        <v>0</v>
      </c>
      <c r="M78" s="43"/>
      <c r="N78" s="43"/>
      <c r="O78" s="43"/>
    </row>
    <row r="79" spans="1:15" s="44" customFormat="1" ht="15" customHeight="1" x14ac:dyDescent="0.25">
      <c r="A79" s="34">
        <v>68534</v>
      </c>
      <c r="B79" s="35" t="s">
        <v>158</v>
      </c>
      <c r="C79" s="10"/>
      <c r="D79" s="1">
        <v>96</v>
      </c>
      <c r="E79" s="40">
        <f t="shared" si="1"/>
        <v>0</v>
      </c>
      <c r="F79" s="41">
        <f>VLOOKUP(A79,mozz!A:F,6,FALSE)*E79</f>
        <v>0</v>
      </c>
      <c r="G79" s="109">
        <f>VLOOKUP(A79,mozz!A:H,8,FALSE)*E79</f>
        <v>0</v>
      </c>
      <c r="H79" s="110">
        <f>VLOOKUP(A79,flour!A:F,6,FALSE)*E79</f>
        <v>0</v>
      </c>
      <c r="I79" s="111">
        <f>VLOOKUP(A79,flour!A:H,8,FALSE)*E79</f>
        <v>0</v>
      </c>
      <c r="J79" s="112">
        <f>VLOOKUP(A79,paste!A:F,6,FALSE)*E79</f>
        <v>0</v>
      </c>
      <c r="K79" s="113">
        <f>VLOOKUP(A79,paste!A:H,8,FALSE)*E79</f>
        <v>0</v>
      </c>
      <c r="L79" s="153">
        <f>VLOOKUP(A79,'TKC Points'!$A$1:$C$112,3,FALSE)*E79</f>
        <v>0</v>
      </c>
      <c r="M79" s="43"/>
      <c r="N79" s="43"/>
      <c r="O79" s="43"/>
    </row>
    <row r="80" spans="1:15" s="44" customFormat="1" ht="15" customHeight="1" x14ac:dyDescent="0.25">
      <c r="A80" s="34">
        <v>78673</v>
      </c>
      <c r="B80" s="35" t="s">
        <v>138</v>
      </c>
      <c r="C80" s="10"/>
      <c r="D80" s="1">
        <v>96</v>
      </c>
      <c r="E80" s="40">
        <f t="shared" si="1"/>
        <v>0</v>
      </c>
      <c r="F80" s="41">
        <f>VLOOKUP(A80,mozz!A:F,6,FALSE)*E80</f>
        <v>0</v>
      </c>
      <c r="G80" s="109">
        <f>VLOOKUP(A80,mozz!A:H,8,FALSE)*E80</f>
        <v>0</v>
      </c>
      <c r="H80" s="110">
        <f>VLOOKUP(A80,flour!A:F,6,FALSE)*E80</f>
        <v>0</v>
      </c>
      <c r="I80" s="111">
        <f>VLOOKUP(A80,flour!A:H,8,FALSE)*E80</f>
        <v>0</v>
      </c>
      <c r="J80" s="112">
        <f>VLOOKUP(A80,paste!A:F,6,FALSE)*E80</f>
        <v>0</v>
      </c>
      <c r="K80" s="113">
        <f>VLOOKUP(A80,paste!A:H,8,FALSE)*E80</f>
        <v>0</v>
      </c>
      <c r="L80" s="153">
        <f>VLOOKUP(A80,'TKC Points'!$A$1:$C$112,3,FALSE)*E80</f>
        <v>0</v>
      </c>
      <c r="M80" s="43"/>
      <c r="N80" s="43"/>
      <c r="O80" s="43"/>
    </row>
    <row r="81" spans="1:15" s="44" customFormat="1" ht="15" customHeight="1" x14ac:dyDescent="0.25">
      <c r="A81" s="34">
        <v>78674</v>
      </c>
      <c r="B81" s="35" t="s">
        <v>139</v>
      </c>
      <c r="C81" s="10"/>
      <c r="D81" s="1">
        <v>96</v>
      </c>
      <c r="E81" s="40">
        <f t="shared" si="1"/>
        <v>0</v>
      </c>
      <c r="F81" s="41">
        <f>VLOOKUP(A81,mozz!A:F,6,FALSE)*E81</f>
        <v>0</v>
      </c>
      <c r="G81" s="109">
        <f>VLOOKUP(A81,mozz!A:H,8,FALSE)*E81</f>
        <v>0</v>
      </c>
      <c r="H81" s="110">
        <f>VLOOKUP(A81,flour!A:F,6,FALSE)*E81</f>
        <v>0</v>
      </c>
      <c r="I81" s="111">
        <f>VLOOKUP(A81,flour!A:H,8,FALSE)*E81</f>
        <v>0</v>
      </c>
      <c r="J81" s="112">
        <f>VLOOKUP(A81,paste!A:F,6,FALSE)*E81</f>
        <v>0</v>
      </c>
      <c r="K81" s="113">
        <f>VLOOKUP(A81,paste!A:H,8,FALSE)*E81</f>
        <v>0</v>
      </c>
      <c r="L81" s="153">
        <f>VLOOKUP(A81,'TKC Points'!$A$1:$C$112,3,FALSE)*E81</f>
        <v>0</v>
      </c>
      <c r="M81" s="43"/>
      <c r="N81" s="43"/>
      <c r="O81" s="43"/>
    </row>
    <row r="82" spans="1:15" s="44" customFormat="1" ht="15" customHeight="1" x14ac:dyDescent="0.25">
      <c r="A82" s="34">
        <v>78697</v>
      </c>
      <c r="B82" s="35" t="s">
        <v>140</v>
      </c>
      <c r="C82" s="10"/>
      <c r="D82" s="1">
        <v>96</v>
      </c>
      <c r="E82" s="40">
        <f t="shared" si="1"/>
        <v>0</v>
      </c>
      <c r="F82" s="41">
        <f>VLOOKUP(A82,mozz!A:F,6,FALSE)*E82</f>
        <v>0</v>
      </c>
      <c r="G82" s="109">
        <f>VLOOKUP(A82,mozz!A:H,8,FALSE)*E82</f>
        <v>0</v>
      </c>
      <c r="H82" s="110">
        <f>VLOOKUP(A82,flour!A:F,6,FALSE)*E82</f>
        <v>0</v>
      </c>
      <c r="I82" s="111">
        <f>VLOOKUP(A82,flour!A:H,8,FALSE)*E82</f>
        <v>0</v>
      </c>
      <c r="J82" s="112">
        <f>VLOOKUP(A82,paste!A:F,6,FALSE)*E82</f>
        <v>0</v>
      </c>
      <c r="K82" s="113">
        <f>VLOOKUP(A82,paste!A:H,8,FALSE)*E82</f>
        <v>0</v>
      </c>
      <c r="L82" s="153">
        <f>VLOOKUP(A82,'TKC Points'!$A$1:$C$112,3,FALSE)*E82</f>
        <v>0</v>
      </c>
      <c r="M82" s="43"/>
      <c r="N82" s="43"/>
      <c r="O82" s="43"/>
    </row>
    <row r="83" spans="1:15" s="44" customFormat="1" ht="15" customHeight="1" x14ac:dyDescent="0.25">
      <c r="A83" s="34">
        <v>78698</v>
      </c>
      <c r="B83" s="35" t="s">
        <v>141</v>
      </c>
      <c r="C83" s="10"/>
      <c r="D83" s="1">
        <v>96</v>
      </c>
      <c r="E83" s="40">
        <f t="shared" si="1"/>
        <v>0</v>
      </c>
      <c r="F83" s="41">
        <f>VLOOKUP(A83,mozz!A:F,6,FALSE)*E83</f>
        <v>0</v>
      </c>
      <c r="G83" s="109">
        <f>VLOOKUP(A83,mozz!A:H,8,FALSE)*E83</f>
        <v>0</v>
      </c>
      <c r="H83" s="110">
        <f>VLOOKUP(A83,flour!A:F,6,FALSE)*E83</f>
        <v>0</v>
      </c>
      <c r="I83" s="111">
        <f>VLOOKUP(A83,flour!A:H,8,FALSE)*E83</f>
        <v>0</v>
      </c>
      <c r="J83" s="112">
        <f>VLOOKUP(A83,paste!A:F,6,FALSE)*E83</f>
        <v>0</v>
      </c>
      <c r="K83" s="113">
        <f>VLOOKUP(A83,paste!A:H,8,FALSE)*E83</f>
        <v>0</v>
      </c>
      <c r="L83" s="153">
        <f>VLOOKUP(A83,'TKC Points'!$A$1:$C$112,3,FALSE)*E83</f>
        <v>0</v>
      </c>
      <c r="M83" s="43"/>
      <c r="N83" s="43"/>
      <c r="O83" s="43"/>
    </row>
    <row r="84" spans="1:15" s="44" customFormat="1" ht="15" customHeight="1" x14ac:dyDescent="0.25">
      <c r="A84" s="34">
        <v>78771</v>
      </c>
      <c r="B84" s="35" t="s">
        <v>142</v>
      </c>
      <c r="C84" s="10"/>
      <c r="D84" s="1">
        <v>96</v>
      </c>
      <c r="E84" s="40">
        <f t="shared" si="1"/>
        <v>0</v>
      </c>
      <c r="F84" s="41">
        <f>VLOOKUP(A84,mozz!A:F,6,FALSE)*E84</f>
        <v>0</v>
      </c>
      <c r="G84" s="109">
        <f>VLOOKUP(A84,mozz!A:H,8,FALSE)*E84</f>
        <v>0</v>
      </c>
      <c r="H84" s="110">
        <f>VLOOKUP(A84,flour!A:F,6,FALSE)*E84</f>
        <v>0</v>
      </c>
      <c r="I84" s="111">
        <f>VLOOKUP(A84,flour!A:H,8,FALSE)*E84</f>
        <v>0</v>
      </c>
      <c r="J84" s="112">
        <f>VLOOKUP(A84,paste!A:F,6,FALSE)*E84</f>
        <v>0</v>
      </c>
      <c r="K84" s="113">
        <f>VLOOKUP(A84,paste!A:H,8,FALSE)*E84</f>
        <v>0</v>
      </c>
      <c r="L84" s="153">
        <f>VLOOKUP(A84,'TKC Points'!$A$1:$C$112,3,FALSE)*E84</f>
        <v>0</v>
      </c>
      <c r="M84" s="43"/>
      <c r="N84" s="43"/>
      <c r="O84" s="43"/>
    </row>
    <row r="85" spans="1:15" s="44" customFormat="1" ht="15" customHeight="1" x14ac:dyDescent="0.25">
      <c r="A85" s="34">
        <v>72558</v>
      </c>
      <c r="B85" s="35" t="s">
        <v>143</v>
      </c>
      <c r="C85" s="10"/>
      <c r="D85" s="1">
        <v>96</v>
      </c>
      <c r="E85" s="40">
        <f t="shared" si="1"/>
        <v>0</v>
      </c>
      <c r="F85" s="41">
        <f>VLOOKUP(A85,mozz!A:F,6,FALSE)*E85</f>
        <v>0</v>
      </c>
      <c r="G85" s="109">
        <f>VLOOKUP(A85,mozz!A:H,8,FALSE)*E85</f>
        <v>0</v>
      </c>
      <c r="H85" s="110">
        <f>VLOOKUP(A85,flour!A:F,6,FALSE)*E85</f>
        <v>0</v>
      </c>
      <c r="I85" s="111">
        <f>VLOOKUP(A85,flour!A:H,8,FALSE)*E85</f>
        <v>0</v>
      </c>
      <c r="J85" s="112">
        <f>VLOOKUP(A85,paste!A:F,6,FALSE)*E85</f>
        <v>0</v>
      </c>
      <c r="K85" s="113">
        <f>VLOOKUP(A85,paste!A:H,8,FALSE)*E85</f>
        <v>0</v>
      </c>
      <c r="L85" s="153">
        <f>VLOOKUP(A85,'TKC Points'!$A$1:$C$112,3,FALSE)*E85</f>
        <v>0</v>
      </c>
      <c r="M85" s="43"/>
      <c r="N85" s="43"/>
      <c r="O85" s="43"/>
    </row>
    <row r="86" spans="1:15" s="44" customFormat="1" ht="15" customHeight="1" x14ac:dyDescent="0.25">
      <c r="A86" s="34">
        <v>72560</v>
      </c>
      <c r="B86" s="35" t="s">
        <v>144</v>
      </c>
      <c r="C86" s="10"/>
      <c r="D86" s="1">
        <v>96</v>
      </c>
      <c r="E86" s="40">
        <f t="shared" ref="E86:E87" si="10">C86/D86</f>
        <v>0</v>
      </c>
      <c r="F86" s="41">
        <f>VLOOKUP(A86,mozz!A:F,6,FALSE)*E86</f>
        <v>0</v>
      </c>
      <c r="G86" s="109">
        <f>VLOOKUP(A86,mozz!A:H,8,FALSE)*E86</f>
        <v>0</v>
      </c>
      <c r="H86" s="110">
        <f>VLOOKUP(A86,flour!A:F,6,FALSE)*E86</f>
        <v>0</v>
      </c>
      <c r="I86" s="111">
        <f>VLOOKUP(A86,flour!A:H,8,FALSE)*E86</f>
        <v>0</v>
      </c>
      <c r="J86" s="112">
        <f>VLOOKUP(A86,paste!A:F,6,FALSE)*E86</f>
        <v>0</v>
      </c>
      <c r="K86" s="113">
        <f>VLOOKUP(A86,paste!A:H,8,FALSE)*E86</f>
        <v>0</v>
      </c>
      <c r="L86" s="153">
        <f>VLOOKUP(A86,'TKC Points'!$A$1:$C$112,3,FALSE)*E86</f>
        <v>0</v>
      </c>
      <c r="M86" s="43"/>
      <c r="N86" s="43"/>
      <c r="O86" s="43"/>
    </row>
    <row r="87" spans="1:15" s="44" customFormat="1" ht="15" customHeight="1" x14ac:dyDescent="0.25">
      <c r="A87" s="34">
        <v>73158</v>
      </c>
      <c r="B87" s="35" t="s">
        <v>118</v>
      </c>
      <c r="C87" s="10"/>
      <c r="D87" s="1">
        <v>96</v>
      </c>
      <c r="E87" s="40">
        <f t="shared" si="10"/>
        <v>0</v>
      </c>
      <c r="F87" s="41">
        <f>VLOOKUP(A87,mozz!A:F,6,FALSE)*E87</f>
        <v>0</v>
      </c>
      <c r="G87" s="109">
        <f>VLOOKUP(A87,mozz!A:H,8,FALSE)*E87</f>
        <v>0</v>
      </c>
      <c r="H87" s="110">
        <f>VLOOKUP(A87,flour!A:F,6,FALSE)*E87</f>
        <v>0</v>
      </c>
      <c r="I87" s="111">
        <f>VLOOKUP(A87,flour!A:H,8,FALSE)*E87</f>
        <v>0</v>
      </c>
      <c r="J87" s="112">
        <f>VLOOKUP(A87,paste!A:F,6,FALSE)*E87</f>
        <v>0</v>
      </c>
      <c r="K87" s="113">
        <f>VLOOKUP(A87,paste!A:H,8,FALSE)*E87</f>
        <v>0</v>
      </c>
      <c r="L87" s="153">
        <f>VLOOKUP(A87,'TKC Points'!$A$1:$C$112,3,FALSE)*E87</f>
        <v>0</v>
      </c>
      <c r="M87" s="43"/>
      <c r="N87" s="43"/>
      <c r="O87" s="43"/>
    </row>
    <row r="88" spans="1:15" s="44" customFormat="1" ht="15" customHeight="1" x14ac:dyDescent="0.25">
      <c r="A88" s="34">
        <v>73159</v>
      </c>
      <c r="B88" s="35" t="s">
        <v>119</v>
      </c>
      <c r="C88" s="10"/>
      <c r="D88" s="1">
        <v>96</v>
      </c>
      <c r="E88" s="40">
        <f t="shared" si="1"/>
        <v>0</v>
      </c>
      <c r="F88" s="41">
        <f>VLOOKUP(A88,mozz!A:F,6,FALSE)*E88</f>
        <v>0</v>
      </c>
      <c r="G88" s="109">
        <f>VLOOKUP(A88,mozz!A:H,8,FALSE)*E88</f>
        <v>0</v>
      </c>
      <c r="H88" s="110">
        <f>VLOOKUP(A88,flour!A:F,6,FALSE)*E88</f>
        <v>0</v>
      </c>
      <c r="I88" s="111">
        <f>VLOOKUP(A88,flour!A:H,8,FALSE)*E88</f>
        <v>0</v>
      </c>
      <c r="J88" s="112">
        <f>VLOOKUP(A88,paste!A:F,6,FALSE)*E88</f>
        <v>0</v>
      </c>
      <c r="K88" s="113">
        <f>VLOOKUP(A88,paste!A:H,8,FALSE)*E88</f>
        <v>0</v>
      </c>
      <c r="L88" s="153">
        <f>VLOOKUP(A88,'TKC Points'!$A$1:$C$112,3,FALSE)*E88</f>
        <v>0</v>
      </c>
      <c r="M88" s="43"/>
      <c r="N88" s="43"/>
      <c r="O88" s="43"/>
    </row>
    <row r="89" spans="1:15" s="44" customFormat="1" ht="15" customHeight="1" x14ac:dyDescent="0.25">
      <c r="A89" s="34">
        <v>78647</v>
      </c>
      <c r="B89" s="35" t="s">
        <v>120</v>
      </c>
      <c r="C89" s="10"/>
      <c r="D89" s="1">
        <v>96</v>
      </c>
      <c r="E89" s="40">
        <f t="shared" si="1"/>
        <v>0</v>
      </c>
      <c r="F89" s="41">
        <f>VLOOKUP(A89,mozz!A:F,6,FALSE)*E89</f>
        <v>0</v>
      </c>
      <c r="G89" s="109">
        <f>VLOOKUP(A89,mozz!A:H,8,FALSE)*E89</f>
        <v>0</v>
      </c>
      <c r="H89" s="110">
        <f>VLOOKUP(A89,flour!A:F,6,FALSE)*E89</f>
        <v>0</v>
      </c>
      <c r="I89" s="111">
        <f>VLOOKUP(A89,flour!A:H,8,FALSE)*E89</f>
        <v>0</v>
      </c>
      <c r="J89" s="112">
        <f>VLOOKUP(A89,paste!A:F,6,FALSE)*E89</f>
        <v>0</v>
      </c>
      <c r="K89" s="113">
        <f>VLOOKUP(A89,paste!A:H,8,FALSE)*E89</f>
        <v>0</v>
      </c>
      <c r="L89" s="153">
        <f>VLOOKUP(A89,'TKC Points'!$A$1:$C$112,3,FALSE)*E89</f>
        <v>0</v>
      </c>
      <c r="M89" s="43"/>
      <c r="N89" s="43"/>
      <c r="O89" s="43"/>
    </row>
    <row r="90" spans="1:15" s="44" customFormat="1" ht="15" customHeight="1" x14ac:dyDescent="0.25">
      <c r="A90" s="34">
        <v>78648</v>
      </c>
      <c r="B90" s="35" t="s">
        <v>121</v>
      </c>
      <c r="C90" s="10"/>
      <c r="D90" s="1">
        <v>96</v>
      </c>
      <c r="E90" s="40">
        <f t="shared" si="1"/>
        <v>0</v>
      </c>
      <c r="F90" s="41">
        <f>VLOOKUP(A90,mozz!A:F,6,FALSE)*E90</f>
        <v>0</v>
      </c>
      <c r="G90" s="109">
        <f>VLOOKUP(A90,mozz!A:H,8,FALSE)*E90</f>
        <v>0</v>
      </c>
      <c r="H90" s="110">
        <f>VLOOKUP(A90,flour!A:F,6,FALSE)*E90</f>
        <v>0</v>
      </c>
      <c r="I90" s="111">
        <f>VLOOKUP(A90,flour!A:H,8,FALSE)*E90</f>
        <v>0</v>
      </c>
      <c r="J90" s="112">
        <f>VLOOKUP(A90,paste!A:F,6,FALSE)*E90</f>
        <v>0</v>
      </c>
      <c r="K90" s="113">
        <f>VLOOKUP(A90,paste!A:H,8,FALSE)*E90</f>
        <v>0</v>
      </c>
      <c r="L90" s="153">
        <f>VLOOKUP(A90,'TKC Points'!$A$1:$C$112,3,FALSE)*E90</f>
        <v>0</v>
      </c>
      <c r="M90" s="43"/>
      <c r="N90" s="43"/>
      <c r="O90" s="43"/>
    </row>
    <row r="91" spans="1:15" s="44" customFormat="1" ht="15" customHeight="1" x14ac:dyDescent="0.25">
      <c r="A91" s="34">
        <v>78649</v>
      </c>
      <c r="B91" s="35" t="s">
        <v>122</v>
      </c>
      <c r="C91" s="10"/>
      <c r="D91" s="1">
        <v>96</v>
      </c>
      <c r="E91" s="40">
        <f t="shared" si="1"/>
        <v>0</v>
      </c>
      <c r="F91" s="41">
        <f>VLOOKUP(A91,mozz!A:F,6,FALSE)*E91</f>
        <v>0</v>
      </c>
      <c r="G91" s="109">
        <f>VLOOKUP(A91,mozz!A:H,8,FALSE)*E91</f>
        <v>0</v>
      </c>
      <c r="H91" s="110">
        <f>VLOOKUP(A91,flour!A:F,6,FALSE)*E91</f>
        <v>0</v>
      </c>
      <c r="I91" s="111">
        <f>VLOOKUP(A91,flour!A:H,8,FALSE)*E91</f>
        <v>0</v>
      </c>
      <c r="J91" s="112">
        <f>VLOOKUP(A91,paste!A:F,6,FALSE)*E91</f>
        <v>0</v>
      </c>
      <c r="K91" s="113">
        <f>VLOOKUP(A91,paste!A:H,8,FALSE)*E91</f>
        <v>0</v>
      </c>
      <c r="L91" s="153">
        <f>VLOOKUP(A91,'TKC Points'!$A$1:$C$112,3,FALSE)*E91</f>
        <v>0</v>
      </c>
      <c r="M91" s="43"/>
      <c r="N91" s="43"/>
      <c r="O91" s="43"/>
    </row>
    <row r="92" spans="1:15" s="44" customFormat="1" ht="15" customHeight="1" thickBot="1" x14ac:dyDescent="0.3">
      <c r="A92" s="34">
        <v>78650</v>
      </c>
      <c r="B92" s="35" t="s">
        <v>123</v>
      </c>
      <c r="C92" s="10"/>
      <c r="D92" s="1">
        <v>96</v>
      </c>
      <c r="E92" s="40">
        <f t="shared" si="1"/>
        <v>0</v>
      </c>
      <c r="F92" s="41">
        <f>VLOOKUP(A92,mozz!A:F,6,FALSE)*E92</f>
        <v>0</v>
      </c>
      <c r="G92" s="109">
        <f>VLOOKUP(A92,mozz!A:H,8,FALSE)*E92</f>
        <v>0</v>
      </c>
      <c r="H92" s="110">
        <f>VLOOKUP(A92,flour!A:F,6,FALSE)*E92</f>
        <v>0</v>
      </c>
      <c r="I92" s="111">
        <f>VLOOKUP(A92,flour!A:H,8,FALSE)*E92</f>
        <v>0</v>
      </c>
      <c r="J92" s="112">
        <f>VLOOKUP(A92,paste!A:F,6,FALSE)*E92</f>
        <v>0</v>
      </c>
      <c r="K92" s="113">
        <f>VLOOKUP(A92,paste!A:H,8,FALSE)*E92</f>
        <v>0</v>
      </c>
      <c r="L92" s="153">
        <f>VLOOKUP(A92,'TKC Points'!$A$1:$C$112,3,FALSE)*E92</f>
        <v>0</v>
      </c>
      <c r="M92" s="43"/>
      <c r="N92" s="43"/>
      <c r="O92" s="43"/>
    </row>
    <row r="93" spans="1:15" s="44" customFormat="1" ht="19.5" customHeight="1" thickBot="1" x14ac:dyDescent="0.3">
      <c r="A93" s="205" t="s">
        <v>147</v>
      </c>
      <c r="B93" s="206"/>
      <c r="C93" s="30"/>
      <c r="D93" s="29"/>
      <c r="E93" s="69"/>
      <c r="F93" s="70"/>
      <c r="G93" s="114"/>
      <c r="H93" s="70"/>
      <c r="I93" s="114"/>
      <c r="J93" s="70"/>
      <c r="K93" s="70"/>
      <c r="L93" s="155"/>
      <c r="M93" s="43"/>
      <c r="N93" s="43"/>
      <c r="O93" s="43"/>
    </row>
    <row r="94" spans="1:15" s="44" customFormat="1" x14ac:dyDescent="0.25">
      <c r="A94" s="130">
        <v>67620</v>
      </c>
      <c r="B94" s="148" t="s">
        <v>155</v>
      </c>
      <c r="C94" s="100"/>
      <c r="D94" s="7">
        <v>144</v>
      </c>
      <c r="E94" s="53">
        <f t="shared" ref="E94:E106" si="11">C94/D94</f>
        <v>0</v>
      </c>
      <c r="F94" s="54">
        <v>0</v>
      </c>
      <c r="G94" s="115">
        <v>0</v>
      </c>
      <c r="H94" s="116">
        <f>VLOOKUP(A94,flour!A:F,6,FALSE)*E94</f>
        <v>0</v>
      </c>
      <c r="I94" s="117">
        <f>VLOOKUP(A94,flour!A:H,8,FALSE)*E94</f>
        <v>0</v>
      </c>
      <c r="J94" s="118">
        <v>0</v>
      </c>
      <c r="K94" s="119">
        <v>0</v>
      </c>
      <c r="L94" s="153">
        <f>VLOOKUP(A94,'TKC Points'!$A$1:$C$112,3,FALSE)*E94</f>
        <v>0</v>
      </c>
      <c r="M94" s="43"/>
      <c r="N94" s="43"/>
      <c r="O94" s="43"/>
    </row>
    <row r="95" spans="1:15" s="44" customFormat="1" x14ac:dyDescent="0.25">
      <c r="A95" s="34">
        <v>67624</v>
      </c>
      <c r="B95" s="35" t="s">
        <v>156</v>
      </c>
      <c r="C95" s="10"/>
      <c r="D95" s="1">
        <v>108</v>
      </c>
      <c r="E95" s="40">
        <f t="shared" ref="E95:E104" si="12">C95/D95</f>
        <v>0</v>
      </c>
      <c r="F95" s="41">
        <v>0</v>
      </c>
      <c r="G95" s="109">
        <v>0</v>
      </c>
      <c r="H95" s="110">
        <f>VLOOKUP(A95,flour!A:F,6,FALSE)*E95</f>
        <v>0</v>
      </c>
      <c r="I95" s="111">
        <f>VLOOKUP(A95,flour!A:H,8,FALSE)*E95</f>
        <v>0</v>
      </c>
      <c r="J95" s="112">
        <v>0</v>
      </c>
      <c r="K95" s="113">
        <v>0</v>
      </c>
      <c r="L95" s="153">
        <f>VLOOKUP(A95,'TKC Points'!$A$1:$C$112,3,FALSE)*E95</f>
        <v>0</v>
      </c>
      <c r="M95" s="43"/>
      <c r="N95" s="43"/>
      <c r="O95" s="43"/>
    </row>
    <row r="96" spans="1:15" s="44" customFormat="1" x14ac:dyDescent="0.25">
      <c r="A96" s="34">
        <v>67611</v>
      </c>
      <c r="B96" s="35" t="s">
        <v>154</v>
      </c>
      <c r="C96" s="10"/>
      <c r="D96" s="1">
        <v>72</v>
      </c>
      <c r="E96" s="40">
        <f t="shared" si="12"/>
        <v>0</v>
      </c>
      <c r="F96" s="41">
        <v>0</v>
      </c>
      <c r="G96" s="109">
        <v>0</v>
      </c>
      <c r="H96" s="110">
        <f>VLOOKUP(A96,flour!A:F,6,FALSE)*E96</f>
        <v>0</v>
      </c>
      <c r="I96" s="111">
        <f>VLOOKUP(A96,flour!A:H,8,FALSE)*E96</f>
        <v>0</v>
      </c>
      <c r="J96" s="112">
        <v>0</v>
      </c>
      <c r="K96" s="113">
        <v>0</v>
      </c>
      <c r="L96" s="153">
        <f>VLOOKUP(A96,'TKC Points'!$A$1:$C$112,3,FALSE)*E96</f>
        <v>0</v>
      </c>
      <c r="M96" s="43"/>
      <c r="N96" s="43"/>
      <c r="O96" s="43"/>
    </row>
    <row r="97" spans="1:15" s="44" customFormat="1" x14ac:dyDescent="0.25">
      <c r="A97" s="34">
        <v>67606</v>
      </c>
      <c r="B97" s="35" t="s">
        <v>149</v>
      </c>
      <c r="C97" s="10"/>
      <c r="D97" s="1">
        <v>72</v>
      </c>
      <c r="E97" s="40">
        <f t="shared" si="12"/>
        <v>0</v>
      </c>
      <c r="F97" s="41">
        <v>0</v>
      </c>
      <c r="G97" s="109">
        <v>0</v>
      </c>
      <c r="H97" s="110">
        <f>VLOOKUP(A97,flour!A:F,6,FALSE)*E97</f>
        <v>0</v>
      </c>
      <c r="I97" s="111">
        <f>VLOOKUP(A97,flour!A:H,8,FALSE)*E97</f>
        <v>0</v>
      </c>
      <c r="J97" s="112">
        <v>0</v>
      </c>
      <c r="K97" s="113">
        <v>0</v>
      </c>
      <c r="L97" s="153">
        <f>VLOOKUP(A97,'TKC Points'!$A$1:$C$112,3,FALSE)*E97</f>
        <v>0</v>
      </c>
      <c r="M97" s="43"/>
      <c r="N97" s="43"/>
      <c r="O97" s="43"/>
    </row>
    <row r="98" spans="1:15" s="44" customFormat="1" x14ac:dyDescent="0.25">
      <c r="A98" s="34">
        <v>67604</v>
      </c>
      <c r="B98" s="35" t="s">
        <v>148</v>
      </c>
      <c r="C98" s="10"/>
      <c r="D98" s="1">
        <v>192</v>
      </c>
      <c r="E98" s="40">
        <f t="shared" si="12"/>
        <v>0</v>
      </c>
      <c r="F98" s="41">
        <v>0</v>
      </c>
      <c r="G98" s="109">
        <v>0</v>
      </c>
      <c r="H98" s="110">
        <f>VLOOKUP(A98,flour!A:F,6,FALSE)*E98</f>
        <v>0</v>
      </c>
      <c r="I98" s="111">
        <f>VLOOKUP(A98,flour!A:H,8,FALSE)*E98</f>
        <v>0</v>
      </c>
      <c r="J98" s="112">
        <v>0</v>
      </c>
      <c r="K98" s="113">
        <v>0</v>
      </c>
      <c r="L98" s="153">
        <f>VLOOKUP(A98,'TKC Points'!$A$1:$C$112,3,FALSE)*E98</f>
        <v>0</v>
      </c>
      <c r="M98" s="43"/>
      <c r="N98" s="43"/>
      <c r="O98" s="43"/>
    </row>
    <row r="99" spans="1:15" s="44" customFormat="1" x14ac:dyDescent="0.25">
      <c r="A99" s="34">
        <v>67607</v>
      </c>
      <c r="B99" s="150" t="s">
        <v>151</v>
      </c>
      <c r="C99" s="10"/>
      <c r="D99" s="1">
        <v>176</v>
      </c>
      <c r="E99" s="40">
        <f t="shared" si="12"/>
        <v>0</v>
      </c>
      <c r="F99" s="41">
        <v>0</v>
      </c>
      <c r="G99" s="109">
        <v>0</v>
      </c>
      <c r="H99" s="110">
        <f>VLOOKUP(A99,flour!A:F,6,FALSE)*E99</f>
        <v>0</v>
      </c>
      <c r="I99" s="111">
        <f>VLOOKUP(A99,flour!A:H,8,FALSE)*E99</f>
        <v>0</v>
      </c>
      <c r="J99" s="112">
        <v>0</v>
      </c>
      <c r="K99" s="113">
        <v>0</v>
      </c>
      <c r="L99" s="153">
        <f>VLOOKUP(A99,'TKC Points'!$A$1:$C$112,3,FALSE)*E99</f>
        <v>0</v>
      </c>
      <c r="M99" s="43"/>
      <c r="N99" s="43"/>
      <c r="O99" s="43"/>
    </row>
    <row r="100" spans="1:15" s="44" customFormat="1" x14ac:dyDescent="0.25">
      <c r="A100" s="34">
        <v>67605</v>
      </c>
      <c r="B100" s="35" t="s">
        <v>150</v>
      </c>
      <c r="C100" s="10"/>
      <c r="D100" s="1">
        <v>144</v>
      </c>
      <c r="E100" s="40">
        <f t="shared" si="12"/>
        <v>0</v>
      </c>
      <c r="F100" s="41">
        <v>0</v>
      </c>
      <c r="G100" s="109">
        <v>0</v>
      </c>
      <c r="H100" s="110">
        <f>VLOOKUP(A100,flour!A:F,6,FALSE)*E100</f>
        <v>0</v>
      </c>
      <c r="I100" s="111">
        <f>VLOOKUP(A100,flour!A:H,8,FALSE)*E100</f>
        <v>0</v>
      </c>
      <c r="J100" s="112">
        <v>0</v>
      </c>
      <c r="K100" s="113">
        <v>0</v>
      </c>
      <c r="L100" s="153">
        <f>VLOOKUP(A100,'TKC Points'!$A$1:$C$112,3,FALSE)*E100</f>
        <v>0</v>
      </c>
      <c r="M100" s="43"/>
      <c r="N100" s="43"/>
      <c r="O100" s="43"/>
    </row>
    <row r="101" spans="1:15" s="44" customFormat="1" x14ac:dyDescent="0.25">
      <c r="A101" s="34">
        <v>67608</v>
      </c>
      <c r="B101" s="35" t="s">
        <v>152</v>
      </c>
      <c r="C101" s="10"/>
      <c r="D101" s="1">
        <v>120</v>
      </c>
      <c r="E101" s="40">
        <f t="shared" si="12"/>
        <v>0</v>
      </c>
      <c r="F101" s="41">
        <v>0</v>
      </c>
      <c r="G101" s="109">
        <v>0</v>
      </c>
      <c r="H101" s="110">
        <f>VLOOKUP(A101,flour!A:F,6,FALSE)*E101</f>
        <v>0</v>
      </c>
      <c r="I101" s="111">
        <f>VLOOKUP(A101,flour!A:H,8,FALSE)*E101</f>
        <v>0</v>
      </c>
      <c r="J101" s="112">
        <v>0</v>
      </c>
      <c r="K101" s="113">
        <v>0</v>
      </c>
      <c r="L101" s="153">
        <f>VLOOKUP(A101,'TKC Points'!$A$1:$C$112,3,FALSE)*E101</f>
        <v>0</v>
      </c>
      <c r="M101" s="43"/>
      <c r="N101" s="43"/>
      <c r="O101" s="43"/>
    </row>
    <row r="102" spans="1:15" s="44" customFormat="1" x14ac:dyDescent="0.25">
      <c r="A102" s="34">
        <v>73037</v>
      </c>
      <c r="B102" s="35" t="s">
        <v>150</v>
      </c>
      <c r="C102" s="10"/>
      <c r="D102" s="1">
        <v>144</v>
      </c>
      <c r="E102" s="40">
        <f t="shared" si="12"/>
        <v>0</v>
      </c>
      <c r="F102" s="41">
        <v>0</v>
      </c>
      <c r="G102" s="109">
        <v>0</v>
      </c>
      <c r="H102" s="110">
        <f>VLOOKUP(A102,flour!A:F,6,FALSE)*E102</f>
        <v>0</v>
      </c>
      <c r="I102" s="111">
        <f>VLOOKUP(A102,flour!A:H,8,FALSE)*E102</f>
        <v>0</v>
      </c>
      <c r="J102" s="112">
        <v>0</v>
      </c>
      <c r="K102" s="113">
        <v>0</v>
      </c>
      <c r="L102" s="153">
        <f>VLOOKUP(A102,'TKC Points'!$A$1:$C$112,3,FALSE)*E102</f>
        <v>0</v>
      </c>
      <c r="M102" s="43"/>
      <c r="N102" s="43"/>
      <c r="O102" s="43"/>
    </row>
    <row r="103" spans="1:15" s="44" customFormat="1" x14ac:dyDescent="0.25">
      <c r="A103" s="34">
        <v>73087</v>
      </c>
      <c r="B103" s="35" t="s">
        <v>152</v>
      </c>
      <c r="C103" s="10"/>
      <c r="D103" s="1">
        <v>96</v>
      </c>
      <c r="E103" s="40">
        <f t="shared" si="12"/>
        <v>0</v>
      </c>
      <c r="F103" s="41">
        <v>0</v>
      </c>
      <c r="G103" s="109">
        <v>0</v>
      </c>
      <c r="H103" s="110">
        <f>VLOOKUP(A103,flour!A:F,6,FALSE)*E103</f>
        <v>0</v>
      </c>
      <c r="I103" s="111">
        <f>VLOOKUP(A103,flour!A:H,8,FALSE)*E103</f>
        <v>0</v>
      </c>
      <c r="J103" s="112">
        <v>0</v>
      </c>
      <c r="K103" s="113">
        <v>0</v>
      </c>
      <c r="L103" s="153">
        <f>VLOOKUP(A103,'TKC Points'!$A$1:$C$112,3,FALSE)*E103</f>
        <v>0</v>
      </c>
      <c r="M103" s="43"/>
      <c r="N103" s="43"/>
      <c r="O103" s="43"/>
    </row>
    <row r="104" spans="1:15" s="44" customFormat="1" x14ac:dyDescent="0.25">
      <c r="A104" s="34">
        <v>67609</v>
      </c>
      <c r="B104" s="35" t="s">
        <v>146</v>
      </c>
      <c r="C104" s="10"/>
      <c r="D104" s="1">
        <v>192</v>
      </c>
      <c r="E104" s="40">
        <f t="shared" si="12"/>
        <v>0</v>
      </c>
      <c r="F104" s="41">
        <v>0</v>
      </c>
      <c r="G104" s="109">
        <v>0</v>
      </c>
      <c r="H104" s="110">
        <f>VLOOKUP(A104,flour!A:F,6,FALSE)*E104</f>
        <v>0</v>
      </c>
      <c r="I104" s="111">
        <f>VLOOKUP(A104,flour!A:H,8,FALSE)*E104</f>
        <v>0</v>
      </c>
      <c r="J104" s="112">
        <v>0</v>
      </c>
      <c r="K104" s="113">
        <v>0</v>
      </c>
      <c r="L104" s="153">
        <f>VLOOKUP(A104,'TKC Points'!$A$1:$C$112,3,FALSE)*E104</f>
        <v>0</v>
      </c>
      <c r="M104" s="43"/>
      <c r="N104" s="43"/>
      <c r="O104" s="43"/>
    </row>
    <row r="105" spans="1:15" s="44" customFormat="1" x14ac:dyDescent="0.25">
      <c r="A105" s="34">
        <v>67610</v>
      </c>
      <c r="B105" s="35" t="s">
        <v>153</v>
      </c>
      <c r="C105" s="10"/>
      <c r="D105" s="1">
        <v>120</v>
      </c>
      <c r="E105" s="40">
        <f t="shared" si="11"/>
        <v>0</v>
      </c>
      <c r="F105" s="41">
        <v>0</v>
      </c>
      <c r="G105" s="109">
        <v>0</v>
      </c>
      <c r="H105" s="110">
        <f>VLOOKUP(A105,flour!A:F,6,FALSE)*E105</f>
        <v>0</v>
      </c>
      <c r="I105" s="111">
        <f>VLOOKUP(A105,flour!A:H,8,FALSE)*E105</f>
        <v>0</v>
      </c>
      <c r="J105" s="112">
        <v>0</v>
      </c>
      <c r="K105" s="113">
        <v>0</v>
      </c>
      <c r="L105" s="153">
        <f>VLOOKUP(A105,'TKC Points'!$A$1:$C$112,3,FALSE)*E105</f>
        <v>0</v>
      </c>
      <c r="M105" s="43"/>
      <c r="N105" s="43"/>
      <c r="O105" s="43"/>
    </row>
    <row r="106" spans="1:15" s="44" customFormat="1" ht="15.75" thickBot="1" x14ac:dyDescent="0.3">
      <c r="A106" s="72">
        <v>73165</v>
      </c>
      <c r="B106" s="73" t="s">
        <v>146</v>
      </c>
      <c r="C106" s="14"/>
      <c r="D106" s="2">
        <v>144</v>
      </c>
      <c r="E106" s="78">
        <f t="shared" si="11"/>
        <v>0</v>
      </c>
      <c r="F106" s="79">
        <v>0</v>
      </c>
      <c r="G106" s="120">
        <v>0</v>
      </c>
      <c r="H106" s="121">
        <f>VLOOKUP(A106,flour!A:F,6,FALSE)*E106</f>
        <v>0</v>
      </c>
      <c r="I106" s="122">
        <f>VLOOKUP(A106,flour!A:H,8,FALSE)*E106</f>
        <v>0</v>
      </c>
      <c r="J106" s="123">
        <v>0</v>
      </c>
      <c r="K106" s="124">
        <v>0</v>
      </c>
      <c r="L106" s="158">
        <f>VLOOKUP(A106,'TKC Points'!$A$1:$C$112,3,FALSE)*E106</f>
        <v>0</v>
      </c>
      <c r="M106" s="43"/>
      <c r="N106" s="43"/>
      <c r="O106" s="43"/>
    </row>
    <row r="107" spans="1:15" ht="23.25" customHeight="1" x14ac:dyDescent="0.25">
      <c r="A107" s="125"/>
      <c r="B107" s="125" t="s">
        <v>75</v>
      </c>
      <c r="C107" s="195" t="s">
        <v>35</v>
      </c>
      <c r="D107" s="195"/>
      <c r="E107" s="84">
        <f>SUM(E9:E106)</f>
        <v>0</v>
      </c>
      <c r="F107" s="85">
        <f>SUM(F9:F106)</f>
        <v>0</v>
      </c>
      <c r="G107" s="86">
        <f>SUM(G9:G106)</f>
        <v>0</v>
      </c>
      <c r="H107" s="85">
        <f>SUM(H9:H106)</f>
        <v>0</v>
      </c>
      <c r="I107" s="126">
        <f>SUM(I9:I106)</f>
        <v>0</v>
      </c>
      <c r="J107" s="85">
        <f>SUM(J9:J106)</f>
        <v>0</v>
      </c>
      <c r="K107" s="86">
        <f>SUM(K9:K106)</f>
        <v>0</v>
      </c>
      <c r="L107" s="154">
        <f>SUM(L9:L106)</f>
        <v>0</v>
      </c>
      <c r="M107" s="16"/>
      <c r="N107" s="16"/>
      <c r="O107" s="16"/>
    </row>
    <row r="108" spans="1:15" ht="18.75" x14ac:dyDescent="0.3">
      <c r="A108" s="87"/>
      <c r="B108" s="88" t="s">
        <v>80</v>
      </c>
      <c r="C108" s="192" t="s">
        <v>16</v>
      </c>
      <c r="D108" s="192"/>
      <c r="E108" s="192"/>
      <c r="F108" s="192"/>
      <c r="G108" s="192"/>
      <c r="H108" s="192"/>
      <c r="I108" s="192"/>
      <c r="J108" s="192"/>
      <c r="K108" s="127"/>
      <c r="L108" s="139"/>
      <c r="M108" s="16"/>
      <c r="N108" s="16"/>
      <c r="O108" s="16"/>
    </row>
    <row r="109" spans="1:15" ht="18.75" x14ac:dyDescent="0.3">
      <c r="A109" s="87"/>
      <c r="B109" s="94"/>
      <c r="C109" s="192" t="s">
        <v>18</v>
      </c>
      <c r="D109" s="192"/>
      <c r="E109" s="192"/>
      <c r="F109" s="192"/>
      <c r="G109" s="192"/>
      <c r="H109" s="192"/>
      <c r="I109" s="192"/>
      <c r="J109" s="192"/>
      <c r="K109" s="127"/>
      <c r="L109" s="139"/>
      <c r="M109" s="16"/>
      <c r="N109" s="16"/>
      <c r="O109" s="16"/>
    </row>
    <row r="110" spans="1:15" ht="18.75" x14ac:dyDescent="0.3">
      <c r="A110" s="87"/>
      <c r="B110" s="94" t="s">
        <v>15</v>
      </c>
      <c r="C110" s="192" t="s">
        <v>19</v>
      </c>
      <c r="D110" s="192"/>
      <c r="E110" s="192"/>
      <c r="F110" s="192"/>
      <c r="G110" s="192"/>
      <c r="H110" s="192"/>
      <c r="I110" s="192"/>
      <c r="J110" s="192"/>
      <c r="K110" s="127"/>
      <c r="L110" s="139"/>
      <c r="M110" s="16"/>
      <c r="N110" s="16"/>
      <c r="O110" s="16"/>
    </row>
    <row r="111" spans="1:15" ht="23.25" x14ac:dyDescent="0.35">
      <c r="A111" s="87"/>
      <c r="B111" s="95" t="s">
        <v>14</v>
      </c>
      <c r="C111" s="192" t="s">
        <v>20</v>
      </c>
      <c r="D111" s="192"/>
      <c r="E111" s="192"/>
      <c r="F111" s="192"/>
      <c r="G111" s="192"/>
      <c r="H111" s="192"/>
      <c r="I111" s="192"/>
      <c r="J111" s="192"/>
      <c r="K111" s="127"/>
      <c r="L111" s="139"/>
      <c r="M111" s="16"/>
      <c r="N111" s="16"/>
      <c r="O111" s="16"/>
    </row>
    <row r="112" spans="1:15" ht="18.75" x14ac:dyDescent="0.3">
      <c r="A112" s="87"/>
      <c r="B112" s="3" t="s">
        <v>17</v>
      </c>
      <c r="C112" s="192" t="s">
        <v>21</v>
      </c>
      <c r="D112" s="192"/>
      <c r="E112" s="192"/>
      <c r="F112" s="192"/>
      <c r="G112" s="192"/>
      <c r="H112" s="192"/>
      <c r="I112" s="192"/>
      <c r="J112" s="192"/>
      <c r="K112" s="127"/>
      <c r="L112" s="139"/>
      <c r="M112" s="16"/>
      <c r="N112" s="16"/>
      <c r="O112" s="16"/>
    </row>
    <row r="113" spans="1:15" ht="18.75" x14ac:dyDescent="0.3">
      <c r="A113" s="87"/>
      <c r="B113" s="4" t="s">
        <v>80</v>
      </c>
      <c r="C113" s="192" t="s">
        <v>22</v>
      </c>
      <c r="D113" s="192"/>
      <c r="E113" s="192"/>
      <c r="F113" s="192"/>
      <c r="G113" s="192"/>
      <c r="H113" s="192"/>
      <c r="I113" s="192"/>
      <c r="J113" s="192"/>
      <c r="K113" s="127"/>
      <c r="L113" s="139"/>
      <c r="M113" s="16"/>
      <c r="N113" s="16"/>
      <c r="O113" s="16"/>
    </row>
    <row r="114" spans="1:15" ht="18.75" x14ac:dyDescent="0.3">
      <c r="A114" s="87"/>
      <c r="B114" s="5"/>
      <c r="C114" s="192" t="s">
        <v>23</v>
      </c>
      <c r="D114" s="192"/>
      <c r="E114" s="192"/>
      <c r="F114" s="192"/>
      <c r="G114" s="192"/>
      <c r="H114" s="192"/>
      <c r="I114" s="192"/>
      <c r="J114" s="192"/>
      <c r="K114" s="127"/>
      <c r="L114" s="139"/>
      <c r="M114" s="16"/>
      <c r="N114" s="16"/>
      <c r="O114" s="16"/>
    </row>
    <row r="115" spans="1:15" ht="18.75" x14ac:dyDescent="0.3">
      <c r="A115" s="87"/>
      <c r="B115" s="96"/>
      <c r="C115" s="192" t="s">
        <v>24</v>
      </c>
      <c r="D115" s="192"/>
      <c r="E115" s="192"/>
      <c r="F115" s="192"/>
      <c r="G115" s="192"/>
      <c r="H115" s="192"/>
      <c r="I115" s="192"/>
      <c r="J115" s="192"/>
      <c r="K115" s="127"/>
      <c r="L115" s="139"/>
      <c r="M115" s="16"/>
      <c r="N115" s="16"/>
      <c r="O115" s="16"/>
    </row>
    <row r="116" spans="1:15" ht="18.75" x14ac:dyDescent="0.3">
      <c r="A116" s="87"/>
      <c r="B116" s="96"/>
      <c r="C116" s="192" t="s">
        <v>25</v>
      </c>
      <c r="D116" s="192"/>
      <c r="E116" s="192"/>
      <c r="F116" s="192"/>
      <c r="G116" s="192"/>
      <c r="H116" s="192"/>
      <c r="I116" s="192"/>
      <c r="J116" s="192"/>
      <c r="K116" s="127"/>
      <c r="L116" s="139"/>
      <c r="M116" s="16"/>
      <c r="N116" s="16"/>
      <c r="O116" s="16"/>
    </row>
    <row r="117" spans="1:15" ht="21" x14ac:dyDescent="0.35">
      <c r="A117" s="87"/>
      <c r="B117" s="99" t="s">
        <v>73</v>
      </c>
      <c r="C117" s="193" t="s">
        <v>74</v>
      </c>
      <c r="D117" s="193"/>
      <c r="E117" s="193"/>
      <c r="F117" s="193"/>
      <c r="G117" s="193"/>
      <c r="H117" s="193"/>
      <c r="I117" s="128"/>
      <c r="J117" s="128"/>
      <c r="K117" s="127"/>
      <c r="L117" s="139"/>
      <c r="M117" s="16"/>
      <c r="N117" s="16"/>
      <c r="O117" s="16"/>
    </row>
  </sheetData>
  <mergeCells count="38">
    <mergeCell ref="M1:O1"/>
    <mergeCell ref="M2:O2"/>
    <mergeCell ref="D2:E2"/>
    <mergeCell ref="D3:E3"/>
    <mergeCell ref="F1:G1"/>
    <mergeCell ref="F2:G2"/>
    <mergeCell ref="F3:G3"/>
    <mergeCell ref="B1:C1"/>
    <mergeCell ref="D6:D7"/>
    <mergeCell ref="E6:E7"/>
    <mergeCell ref="C107:D107"/>
    <mergeCell ref="C108:J108"/>
    <mergeCell ref="A43:B43"/>
    <mergeCell ref="A50:B50"/>
    <mergeCell ref="A6:A7"/>
    <mergeCell ref="B6:B7"/>
    <mergeCell ref="C6:C7"/>
    <mergeCell ref="H1:I1"/>
    <mergeCell ref="H2:I2"/>
    <mergeCell ref="H3:I3"/>
    <mergeCell ref="J1:K1"/>
    <mergeCell ref="J2:K3"/>
    <mergeCell ref="D1:E1"/>
    <mergeCell ref="A8:B8"/>
    <mergeCell ref="C117:H117"/>
    <mergeCell ref="C116:J116"/>
    <mergeCell ref="A19:B19"/>
    <mergeCell ref="A23:B23"/>
    <mergeCell ref="A68:B68"/>
    <mergeCell ref="A75:B75"/>
    <mergeCell ref="A93:B93"/>
    <mergeCell ref="C110:J110"/>
    <mergeCell ref="C111:J111"/>
    <mergeCell ref="C112:J112"/>
    <mergeCell ref="C113:J113"/>
    <mergeCell ref="C114:J114"/>
    <mergeCell ref="C115:J115"/>
    <mergeCell ref="C109:J109"/>
  </mergeCells>
  <hyperlinks>
    <hyperlink ref="C117" r:id="rId1" xr:uid="{00000000-0004-0000-0200-000000000000}"/>
    <hyperlink ref="B113" r:id="rId2" xr:uid="{00000000-0004-0000-0200-000001000000}"/>
    <hyperlink ref="B108" r:id="rId3" xr:uid="{00000000-0004-0000-0200-000002000000}"/>
    <hyperlink ref="B20" r:id="rId4" xr:uid="{00000000-0004-0000-0200-000007000000}"/>
    <hyperlink ref="B21" r:id="rId5" xr:uid="{00000000-0004-0000-0200-000008000000}"/>
    <hyperlink ref="B22" r:id="rId6" xr:uid="{00000000-0004-0000-0200-00000A000000}"/>
    <hyperlink ref="B24" r:id="rId7" xr:uid="{00000000-0004-0000-0200-00000B000000}"/>
    <hyperlink ref="B25" r:id="rId8" xr:uid="{00000000-0004-0000-0200-00000C000000}"/>
    <hyperlink ref="B28" r:id="rId9" xr:uid="{00000000-0004-0000-0200-00000D000000}"/>
    <hyperlink ref="B29" r:id="rId10" xr:uid="{00000000-0004-0000-0200-00000E000000}"/>
    <hyperlink ref="B31" r:id="rId11" xr:uid="{00000000-0004-0000-0200-00000F000000}"/>
    <hyperlink ref="B32" r:id="rId12" xr:uid="{00000000-0004-0000-0200-000010000000}"/>
    <hyperlink ref="B33" r:id="rId13" xr:uid="{00000000-0004-0000-0200-000011000000}"/>
    <hyperlink ref="B34" r:id="rId14" xr:uid="{00000000-0004-0000-0200-000012000000}"/>
    <hyperlink ref="B35" r:id="rId15" xr:uid="{00000000-0004-0000-0200-000013000000}"/>
    <hyperlink ref="B36" r:id="rId16" xr:uid="{00000000-0004-0000-0200-000014000000}"/>
    <hyperlink ref="B42" r:id="rId17" xr:uid="{00000000-0004-0000-0200-000015000000}"/>
    <hyperlink ref="B37" r:id="rId18" xr:uid="{00000000-0004-0000-0200-000016000000}"/>
    <hyperlink ref="B38" r:id="rId19" xr:uid="{00000000-0004-0000-0200-000017000000}"/>
    <hyperlink ref="B26" r:id="rId20" xr:uid="{00000000-0004-0000-0200-00001A000000}"/>
    <hyperlink ref="B27" r:id="rId21" xr:uid="{00000000-0004-0000-0200-00001B000000}"/>
    <hyperlink ref="B39" r:id="rId22" xr:uid="{00000000-0004-0000-0200-00001E000000}"/>
    <hyperlink ref="B40" r:id="rId23" display="VILLA PRIMA® 16&quot; Rolled Edge Four Cheese Pizza" xr:uid="{00000000-0004-0000-0200-00001F000000}"/>
    <hyperlink ref="B46" r:id="rId24" xr:uid="{00000000-0004-0000-0200-000020000000}"/>
    <hyperlink ref="B44" r:id="rId25" xr:uid="{00000000-0004-0000-0200-000021000000}"/>
    <hyperlink ref="B45" r:id="rId26" xr:uid="{00000000-0004-0000-0200-000022000000}"/>
    <hyperlink ref="B48" r:id="rId27" xr:uid="{00000000-0004-0000-0200-000025000000}"/>
    <hyperlink ref="B49" r:id="rId28" xr:uid="{00000000-0004-0000-0200-000026000000}"/>
    <hyperlink ref="B47" r:id="rId29" xr:uid="{00000000-0004-0000-0200-000027000000}"/>
    <hyperlink ref="B66" r:id="rId30" xr:uid="{00000000-0004-0000-0200-000029000000}"/>
    <hyperlink ref="B67" r:id="rId31" xr:uid="{00000000-0004-0000-0200-00002A000000}"/>
    <hyperlink ref="B58" r:id="rId32" xr:uid="{00000000-0004-0000-0200-00002B000000}"/>
    <hyperlink ref="B59" r:id="rId33" xr:uid="{00000000-0004-0000-0200-00002C000000}"/>
    <hyperlink ref="B52" r:id="rId34" xr:uid="{00000000-0004-0000-0200-00002D000000}"/>
    <hyperlink ref="B53" r:id="rId35" xr:uid="{00000000-0004-0000-0200-00002E000000}"/>
    <hyperlink ref="B60" r:id="rId36" xr:uid="{00000000-0004-0000-0200-000031000000}"/>
    <hyperlink ref="B61" r:id="rId37" xr:uid="{00000000-0004-0000-0200-000032000000}"/>
    <hyperlink ref="B62" r:id="rId38" xr:uid="{00000000-0004-0000-0200-000033000000}"/>
    <hyperlink ref="B63" r:id="rId39" xr:uid="{00000000-0004-0000-0200-000034000000}"/>
    <hyperlink ref="B64" r:id="rId40" xr:uid="{00000000-0004-0000-0200-000035000000}"/>
    <hyperlink ref="B54" r:id="rId41" xr:uid="{00000000-0004-0000-0200-000037000000}"/>
    <hyperlink ref="B55" r:id="rId42" xr:uid="{00000000-0004-0000-0200-000038000000}"/>
    <hyperlink ref="B56" r:id="rId43" xr:uid="{00000000-0004-0000-0200-000039000000}"/>
    <hyperlink ref="B57" r:id="rId44" xr:uid="{00000000-0004-0000-0200-00003A000000}"/>
    <hyperlink ref="B65" r:id="rId45" xr:uid="{00000000-0004-0000-0200-00003B000000}"/>
    <hyperlink ref="B69" r:id="rId46" xr:uid="{00000000-0004-0000-0200-00003C000000}"/>
    <hyperlink ref="B70" r:id="rId47" xr:uid="{00000000-0004-0000-0200-00003D000000}"/>
    <hyperlink ref="B71" r:id="rId48" xr:uid="{00000000-0004-0000-0200-00003E000000}"/>
    <hyperlink ref="B72" r:id="rId49" xr:uid="{00000000-0004-0000-0200-000040000000}"/>
    <hyperlink ref="B73" r:id="rId50" xr:uid="{00000000-0004-0000-0200-000042000000}"/>
    <hyperlink ref="B74" r:id="rId51" xr:uid="{00000000-0004-0000-0200-000043000000}"/>
    <hyperlink ref="B80" r:id="rId52" xr:uid="{00000000-0004-0000-0200-000044000000}"/>
    <hyperlink ref="B81" r:id="rId53" xr:uid="{00000000-0004-0000-0200-000045000000}"/>
    <hyperlink ref="B82" r:id="rId54" xr:uid="{00000000-0004-0000-0200-000046000000}"/>
    <hyperlink ref="B83" r:id="rId55" xr:uid="{00000000-0004-0000-0200-000047000000}"/>
    <hyperlink ref="B84" r:id="rId56" xr:uid="{00000000-0004-0000-0200-000048000000}"/>
    <hyperlink ref="B77" r:id="rId57" xr:uid="{00000000-0004-0000-0200-000049000000}"/>
    <hyperlink ref="B85" r:id="rId58" xr:uid="{00000000-0004-0000-0200-00004A000000}"/>
    <hyperlink ref="B76" r:id="rId59" xr:uid="{00000000-0004-0000-0200-00004B000000}"/>
    <hyperlink ref="B87" r:id="rId60" xr:uid="{00000000-0004-0000-0200-00004C000000}"/>
    <hyperlink ref="B88" r:id="rId61" xr:uid="{00000000-0004-0000-0200-00004D000000}"/>
    <hyperlink ref="B89" r:id="rId62" xr:uid="{00000000-0004-0000-0200-00004E000000}"/>
    <hyperlink ref="B90" r:id="rId63" xr:uid="{00000000-0004-0000-0200-00004F000000}"/>
    <hyperlink ref="B91" r:id="rId64" xr:uid="{00000000-0004-0000-0200-000050000000}"/>
    <hyperlink ref="B92" r:id="rId65" xr:uid="{00000000-0004-0000-0200-000051000000}"/>
    <hyperlink ref="B86" r:id="rId66" xr:uid="{00000000-0004-0000-0200-000052000000}"/>
    <hyperlink ref="B78" r:id="rId67" xr:uid="{00000000-0004-0000-0200-000053000000}"/>
    <hyperlink ref="B79" r:id="rId68" xr:uid="{00000000-0004-0000-0200-000054000000}"/>
    <hyperlink ref="B106" r:id="rId69" xr:uid="{00000000-0004-0000-0200-000055000000}"/>
    <hyperlink ref="B100" r:id="rId70" display="VILLA PRIMA® 16&quot; WG Traditional Pre-Proofed Sheeted Dough" xr:uid="{00000000-0004-0000-0200-000056000000}"/>
    <hyperlink ref="B101" r:id="rId71" xr:uid="{00000000-0004-0000-0200-000057000000}"/>
    <hyperlink ref="B104" r:id="rId72" xr:uid="{00000000-0004-0000-0200-000058000000}"/>
    <hyperlink ref="B105" r:id="rId73" xr:uid="{00000000-0004-0000-0200-000059000000}"/>
    <hyperlink ref="B94" r:id="rId74" xr:uid="{00000000-0004-0000-0200-00005A000000}"/>
    <hyperlink ref="B95" r:id="rId75" xr:uid="{00000000-0004-0000-0200-00005B000000}"/>
    <hyperlink ref="B96" r:id="rId76" xr:uid="{00000000-0004-0000-0200-00005C000000}"/>
    <hyperlink ref="B97" r:id="rId77" xr:uid="{00000000-0004-0000-0200-00005D000000}"/>
    <hyperlink ref="B98" r:id="rId78" xr:uid="{00000000-0004-0000-0200-00005E000000}"/>
    <hyperlink ref="B103" r:id="rId79" xr:uid="{00000000-0004-0000-0200-00005F000000}"/>
    <hyperlink ref="B102" r:id="rId80" xr:uid="{00000000-0004-0000-0200-000060000000}"/>
    <hyperlink ref="B99" r:id="rId81" xr:uid="{00000000-0004-0000-0200-000061000000}"/>
    <hyperlink ref="M3" r:id="rId82" display="Check your current balance and see what you can redeem your Kitchen CircleTM Points for. " xr:uid="{CF138128-F97C-4D7A-844C-BE5590BAFCD8}"/>
    <hyperlink ref="B41" r:id="rId83" xr:uid="{E4B4B545-3A2A-4F60-A47B-10AA49D4BFDA}"/>
    <hyperlink ref="B51" r:id="rId84" display="TONY'S® Galaxy 4&quot; WG Round Cheese Pizza" xr:uid="{29E1C751-DB51-47B0-BC9B-B4932A3DF603}"/>
    <hyperlink ref="B9" r:id="rId85" xr:uid="{CC8B53B4-0FF2-4C5E-846D-368472424F47}"/>
    <hyperlink ref="B10" r:id="rId86" xr:uid="{5189F46D-0C43-4FB8-A56D-53F166C7FD0F}"/>
    <hyperlink ref="B11" r:id="rId87" xr:uid="{154E1BB2-1C74-4CAC-836B-4A0D7031E102}"/>
    <hyperlink ref="B12" r:id="rId88" xr:uid="{35D6FEBB-E4B5-4370-BDD8-FEB82E38D81D}"/>
    <hyperlink ref="B14" r:id="rId89" xr:uid="{AA12CE32-A49D-46B8-B2B9-642587A3BFFC}"/>
    <hyperlink ref="B15" r:id="rId90" xr:uid="{06983705-E1D8-47BB-8149-27E9F13B7395}"/>
    <hyperlink ref="B16" r:id="rId91" xr:uid="{443534DC-2925-40DF-B1BF-9E6E4836FF8E}"/>
    <hyperlink ref="B17" r:id="rId92" xr:uid="{7F09BB1B-2631-4101-8A0A-1F876AB98BBB}"/>
    <hyperlink ref="B18" r:id="rId93" xr:uid="{D4E4328F-146B-4FC6-A8C2-FC0E96DCDA8F}"/>
  </hyperlinks>
  <pageMargins left="0.7" right="0.7" top="0.75" bottom="0.75" header="0.3" footer="0.3"/>
  <pageSetup orientation="portrait" r:id="rId94"/>
  <ignoredErrors>
    <ignoredError sqref="E52:L53 E30 E20:L20 E31:L50 E51:J51 L51 E21:L29 E54:L59 E60:L71 E72:L106 E9:L18 E107:L107" unlockedFormula="1"/>
    <ignoredError sqref="F30:L30" evalError="1" unlockedFormula="1"/>
  </ignoredErrors>
  <drawing r:id="rId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B718-22D7-4C66-9C2D-CA5251D810F6}">
  <dimension ref="A1:C112"/>
  <sheetViews>
    <sheetView workbookViewId="0">
      <selection activeCell="D20" sqref="D20"/>
    </sheetView>
  </sheetViews>
  <sheetFormatPr defaultRowHeight="15" x14ac:dyDescent="0.25"/>
  <cols>
    <col min="1" max="1" width="6" bestFit="1" customWidth="1"/>
    <col min="2" max="2" width="73" bestFit="1" customWidth="1"/>
    <col min="3" max="3" width="11.28515625" bestFit="1" customWidth="1"/>
  </cols>
  <sheetData>
    <row r="1" spans="1:3" x14ac:dyDescent="0.25">
      <c r="A1" t="s">
        <v>168</v>
      </c>
      <c r="B1" t="s">
        <v>1</v>
      </c>
      <c r="C1" t="s">
        <v>169</v>
      </c>
    </row>
    <row r="2" spans="1:3" x14ac:dyDescent="0.25">
      <c r="A2" s="34">
        <v>55226</v>
      </c>
      <c r="B2" s="35" t="s">
        <v>53</v>
      </c>
      <c r="C2">
        <v>2</v>
      </c>
    </row>
    <row r="3" spans="1:3" x14ac:dyDescent="0.25">
      <c r="A3" s="34">
        <v>55227</v>
      </c>
      <c r="B3" s="35" t="s">
        <v>54</v>
      </c>
      <c r="C3">
        <v>2</v>
      </c>
    </row>
    <row r="4" spans="1:3" x14ac:dyDescent="0.25">
      <c r="A4" s="34">
        <v>55230</v>
      </c>
      <c r="B4" s="35" t="s">
        <v>55</v>
      </c>
      <c r="C4">
        <v>2</v>
      </c>
    </row>
    <row r="5" spans="1:3" x14ac:dyDescent="0.25">
      <c r="A5" s="34">
        <v>55299</v>
      </c>
      <c r="B5" s="35" t="s">
        <v>56</v>
      </c>
      <c r="C5">
        <v>2</v>
      </c>
    </row>
    <row r="6" spans="1:3" x14ac:dyDescent="0.25">
      <c r="A6" s="34">
        <v>63912</v>
      </c>
      <c r="B6" s="35" t="s">
        <v>50</v>
      </c>
      <c r="C6">
        <v>2</v>
      </c>
    </row>
    <row r="7" spans="1:3" x14ac:dyDescent="0.25">
      <c r="A7" s="34">
        <v>63913</v>
      </c>
      <c r="B7" s="35" t="s">
        <v>87</v>
      </c>
      <c r="C7">
        <v>2</v>
      </c>
    </row>
    <row r="8" spans="1:3" x14ac:dyDescent="0.25">
      <c r="A8" s="34">
        <v>63916</v>
      </c>
      <c r="B8" s="35" t="s">
        <v>179</v>
      </c>
      <c r="C8">
        <v>2</v>
      </c>
    </row>
    <row r="9" spans="1:3" x14ac:dyDescent="0.25">
      <c r="A9" s="34">
        <v>78352</v>
      </c>
      <c r="B9" s="35" t="s">
        <v>101</v>
      </c>
      <c r="C9">
        <v>2</v>
      </c>
    </row>
    <row r="10" spans="1:3" ht="15.75" thickBot="1" x14ac:dyDescent="0.3">
      <c r="A10" s="34">
        <v>78353</v>
      </c>
      <c r="B10" s="35" t="s">
        <v>102</v>
      </c>
      <c r="C10">
        <v>2</v>
      </c>
    </row>
    <row r="11" spans="1:3" ht="16.5" thickBot="1" x14ac:dyDescent="0.3">
      <c r="A11" s="205" t="s">
        <v>159</v>
      </c>
      <c r="B11" s="206"/>
    </row>
    <row r="12" spans="1:3" x14ac:dyDescent="0.25">
      <c r="A12" s="34">
        <v>78637</v>
      </c>
      <c r="B12" s="35" t="s">
        <v>59</v>
      </c>
      <c r="C12">
        <v>4</v>
      </c>
    </row>
    <row r="13" spans="1:3" x14ac:dyDescent="0.25">
      <c r="A13" s="34">
        <v>78638</v>
      </c>
      <c r="B13" s="35" t="s">
        <v>60</v>
      </c>
      <c r="C13">
        <v>4</v>
      </c>
    </row>
    <row r="14" spans="1:3" x14ac:dyDescent="0.25">
      <c r="A14" s="34">
        <v>78653</v>
      </c>
      <c r="B14" s="35" t="s">
        <v>99</v>
      </c>
      <c r="C14">
        <v>4</v>
      </c>
    </row>
    <row r="15" spans="1:3" x14ac:dyDescent="0.25">
      <c r="A15" s="34">
        <v>78654</v>
      </c>
      <c r="B15" s="35" t="s">
        <v>106</v>
      </c>
      <c r="C15">
        <v>4</v>
      </c>
    </row>
    <row r="16" spans="1:3" x14ac:dyDescent="0.25">
      <c r="A16" s="34">
        <v>78639</v>
      </c>
      <c r="B16" s="35" t="s">
        <v>98</v>
      </c>
      <c r="C16">
        <v>4</v>
      </c>
    </row>
    <row r="17" spans="1:3" x14ac:dyDescent="0.25">
      <c r="A17" s="34">
        <v>68622</v>
      </c>
      <c r="B17" s="35" t="s">
        <v>100</v>
      </c>
      <c r="C17">
        <v>4</v>
      </c>
    </row>
    <row r="18" spans="1:3" x14ac:dyDescent="0.25">
      <c r="A18" s="34">
        <v>78640</v>
      </c>
      <c r="B18" s="35" t="s">
        <v>81</v>
      </c>
      <c r="C18">
        <v>4</v>
      </c>
    </row>
    <row r="19" spans="1:3" x14ac:dyDescent="0.25">
      <c r="A19" s="34">
        <v>68623</v>
      </c>
      <c r="B19" s="35" t="s">
        <v>96</v>
      </c>
      <c r="C19">
        <v>4</v>
      </c>
    </row>
    <row r="20" spans="1:3" x14ac:dyDescent="0.25">
      <c r="A20" s="34">
        <v>68612</v>
      </c>
      <c r="B20" s="163" t="s">
        <v>180</v>
      </c>
      <c r="C20">
        <v>4</v>
      </c>
    </row>
    <row r="21" spans="1:3" x14ac:dyDescent="0.25">
      <c r="A21" s="34">
        <v>78985</v>
      </c>
      <c r="B21" s="35" t="s">
        <v>61</v>
      </c>
      <c r="C21">
        <v>4</v>
      </c>
    </row>
    <row r="22" spans="1:3" x14ac:dyDescent="0.25">
      <c r="A22" s="34">
        <v>78986</v>
      </c>
      <c r="B22" s="35" t="s">
        <v>62</v>
      </c>
      <c r="C22">
        <v>4</v>
      </c>
    </row>
    <row r="23" spans="1:3" x14ac:dyDescent="0.25">
      <c r="A23" s="34">
        <v>78987</v>
      </c>
      <c r="B23" s="35" t="s">
        <v>63</v>
      </c>
      <c r="C23">
        <v>4</v>
      </c>
    </row>
    <row r="24" spans="1:3" x14ac:dyDescent="0.25">
      <c r="A24" s="34">
        <v>78998</v>
      </c>
      <c r="B24" s="35" t="s">
        <v>68</v>
      </c>
      <c r="C24">
        <v>4</v>
      </c>
    </row>
    <row r="25" spans="1:3" x14ac:dyDescent="0.25">
      <c r="A25" s="34">
        <v>78398</v>
      </c>
      <c r="B25" s="35" t="s">
        <v>57</v>
      </c>
      <c r="C25">
        <v>4</v>
      </c>
    </row>
    <row r="26" spans="1:3" x14ac:dyDescent="0.25">
      <c r="A26" s="34">
        <v>78399</v>
      </c>
      <c r="B26" s="35" t="s">
        <v>58</v>
      </c>
      <c r="C26">
        <v>4</v>
      </c>
    </row>
    <row r="27" spans="1:3" x14ac:dyDescent="0.25">
      <c r="A27" s="34">
        <v>68543</v>
      </c>
      <c r="B27" s="35" t="s">
        <v>103</v>
      </c>
      <c r="C27">
        <v>4</v>
      </c>
    </row>
    <row r="28" spans="1:3" x14ac:dyDescent="0.25">
      <c r="A28" s="34">
        <v>68544</v>
      </c>
      <c r="B28" s="35" t="s">
        <v>104</v>
      </c>
      <c r="C28">
        <v>4</v>
      </c>
    </row>
    <row r="29" spans="1:3" x14ac:dyDescent="0.25">
      <c r="A29" s="34">
        <v>73142</v>
      </c>
      <c r="B29" s="35" t="s">
        <v>12</v>
      </c>
      <c r="C29">
        <v>4</v>
      </c>
    </row>
    <row r="30" spans="1:3" x14ac:dyDescent="0.25">
      <c r="A30" s="34">
        <v>73143</v>
      </c>
      <c r="B30" s="35" t="s">
        <v>13</v>
      </c>
      <c r="C30">
        <v>4</v>
      </c>
    </row>
    <row r="31" spans="1:3" x14ac:dyDescent="0.25">
      <c r="A31" s="34">
        <v>73140</v>
      </c>
      <c r="B31" s="35" t="s">
        <v>163</v>
      </c>
      <c r="C31">
        <v>4</v>
      </c>
    </row>
    <row r="32" spans="1:3" x14ac:dyDescent="0.25">
      <c r="A32" s="34">
        <v>73141</v>
      </c>
      <c r="B32" s="35" t="s">
        <v>166</v>
      </c>
      <c r="C32">
        <v>4</v>
      </c>
    </row>
    <row r="33" spans="1:3" x14ac:dyDescent="0.25">
      <c r="A33" s="34">
        <v>68594</v>
      </c>
      <c r="B33" t="s">
        <v>161</v>
      </c>
      <c r="C33">
        <v>4</v>
      </c>
    </row>
    <row r="34" spans="1:3" ht="15.75" thickBot="1" x14ac:dyDescent="0.3">
      <c r="A34" s="34">
        <v>74795</v>
      </c>
      <c r="B34" s="35" t="s">
        <v>145</v>
      </c>
      <c r="C34">
        <v>4</v>
      </c>
    </row>
    <row r="35" spans="1:3" ht="16.5" thickBot="1" x14ac:dyDescent="0.3">
      <c r="A35" s="205" t="s">
        <v>160</v>
      </c>
      <c r="B35" s="206"/>
    </row>
    <row r="36" spans="1:3" x14ac:dyDescent="0.25">
      <c r="A36" s="34">
        <v>68591</v>
      </c>
      <c r="B36" s="35" t="s">
        <v>82</v>
      </c>
      <c r="C36">
        <v>4</v>
      </c>
    </row>
    <row r="37" spans="1:3" x14ac:dyDescent="0.25">
      <c r="A37" s="34">
        <v>68592</v>
      </c>
      <c r="B37" s="35" t="s">
        <v>83</v>
      </c>
      <c r="C37">
        <v>4</v>
      </c>
    </row>
    <row r="38" spans="1:3" x14ac:dyDescent="0.25">
      <c r="A38" s="34">
        <v>68586</v>
      </c>
      <c r="B38" s="35" t="s">
        <v>105</v>
      </c>
      <c r="C38">
        <v>4</v>
      </c>
    </row>
    <row r="39" spans="1:3" x14ac:dyDescent="0.25">
      <c r="A39" s="34">
        <v>68582</v>
      </c>
      <c r="B39" s="35" t="s">
        <v>97</v>
      </c>
      <c r="C39">
        <v>4</v>
      </c>
    </row>
    <row r="40" spans="1:3" x14ac:dyDescent="0.25">
      <c r="A40" s="34">
        <v>68605</v>
      </c>
      <c r="B40" s="35" t="s">
        <v>107</v>
      </c>
      <c r="C40">
        <v>1</v>
      </c>
    </row>
    <row r="41" spans="1:3" x14ac:dyDescent="0.25">
      <c r="A41" s="34">
        <v>68608</v>
      </c>
      <c r="B41" s="35" t="s">
        <v>108</v>
      </c>
      <c r="C41">
        <v>1</v>
      </c>
    </row>
    <row r="42" spans="1:3" x14ac:dyDescent="0.25">
      <c r="A42" s="34">
        <v>74772</v>
      </c>
      <c r="B42" s="35" t="s">
        <v>109</v>
      </c>
      <c r="C42">
        <v>1</v>
      </c>
    </row>
    <row r="43" spans="1:3" ht="15.75" thickBot="1" x14ac:dyDescent="0.3">
      <c r="A43" s="34">
        <v>74849</v>
      </c>
      <c r="B43" s="35" t="s">
        <v>110</v>
      </c>
      <c r="C43">
        <v>1</v>
      </c>
    </row>
    <row r="44" spans="1:3" ht="16.5" thickBot="1" x14ac:dyDescent="0.3">
      <c r="A44" s="205" t="s">
        <v>85</v>
      </c>
      <c r="B44" s="206"/>
    </row>
    <row r="45" spans="1:3" x14ac:dyDescent="0.25">
      <c r="A45" s="34">
        <v>72565</v>
      </c>
      <c r="B45" s="35" t="s">
        <v>111</v>
      </c>
      <c r="C45">
        <v>1</v>
      </c>
    </row>
    <row r="46" spans="1:3" x14ac:dyDescent="0.25">
      <c r="A46" s="34">
        <v>78364</v>
      </c>
      <c r="B46" s="35" t="s">
        <v>112</v>
      </c>
      <c r="C46">
        <v>3</v>
      </c>
    </row>
    <row r="47" spans="1:3" x14ac:dyDescent="0.25">
      <c r="A47" s="34">
        <v>78365</v>
      </c>
      <c r="B47" s="35" t="s">
        <v>113</v>
      </c>
      <c r="C47">
        <v>2</v>
      </c>
    </row>
    <row r="48" spans="1:3" x14ac:dyDescent="0.25">
      <c r="A48" s="34">
        <v>78366</v>
      </c>
      <c r="B48" s="35" t="s">
        <v>114</v>
      </c>
      <c r="C48">
        <v>2</v>
      </c>
    </row>
    <row r="49" spans="1:3" x14ac:dyDescent="0.25">
      <c r="A49" s="34">
        <v>78367</v>
      </c>
      <c r="B49" s="35" t="s">
        <v>115</v>
      </c>
      <c r="C49">
        <v>2</v>
      </c>
    </row>
    <row r="50" spans="1:3" x14ac:dyDescent="0.25">
      <c r="A50" s="34">
        <v>63519</v>
      </c>
      <c r="B50" s="35" t="s">
        <v>116</v>
      </c>
      <c r="C50">
        <v>0</v>
      </c>
    </row>
    <row r="51" spans="1:3" x14ac:dyDescent="0.25">
      <c r="A51" s="34">
        <v>63520</v>
      </c>
      <c r="B51" s="35" t="s">
        <v>117</v>
      </c>
      <c r="C51">
        <v>0</v>
      </c>
    </row>
    <row r="52" spans="1:3" x14ac:dyDescent="0.25">
      <c r="A52" s="34">
        <v>72580</v>
      </c>
      <c r="B52" s="35" t="s">
        <v>132</v>
      </c>
      <c r="C52">
        <v>2</v>
      </c>
    </row>
    <row r="53" spans="1:3" x14ac:dyDescent="0.25">
      <c r="A53" s="34">
        <v>72581</v>
      </c>
      <c r="B53" s="35" t="s">
        <v>131</v>
      </c>
      <c r="C53">
        <v>2</v>
      </c>
    </row>
    <row r="54" spans="1:3" x14ac:dyDescent="0.25">
      <c r="A54" s="34">
        <v>78368</v>
      </c>
      <c r="B54" s="35" t="s">
        <v>133</v>
      </c>
      <c r="C54">
        <v>2</v>
      </c>
    </row>
    <row r="55" spans="1:3" x14ac:dyDescent="0.25">
      <c r="A55" s="34">
        <v>78369</v>
      </c>
      <c r="B55" s="35" t="s">
        <v>134</v>
      </c>
      <c r="C55">
        <v>2</v>
      </c>
    </row>
    <row r="56" spans="1:3" x14ac:dyDescent="0.25">
      <c r="A56" s="34">
        <v>78315</v>
      </c>
      <c r="B56" t="s">
        <v>165</v>
      </c>
      <c r="C56">
        <v>2</v>
      </c>
    </row>
    <row r="57" spans="1:3" x14ac:dyDescent="0.25">
      <c r="A57" s="34">
        <v>78314</v>
      </c>
      <c r="B57" t="s">
        <v>164</v>
      </c>
      <c r="C57">
        <v>2</v>
      </c>
    </row>
    <row r="58" spans="1:3" x14ac:dyDescent="0.25">
      <c r="A58" s="34">
        <v>72671</v>
      </c>
      <c r="B58" s="35" t="s">
        <v>135</v>
      </c>
      <c r="C58">
        <v>1</v>
      </c>
    </row>
    <row r="59" spans="1:3" x14ac:dyDescent="0.25">
      <c r="A59" s="34">
        <v>72672</v>
      </c>
      <c r="B59" s="35" t="s">
        <v>136</v>
      </c>
      <c r="C59">
        <v>1</v>
      </c>
    </row>
    <row r="60" spans="1:3" x14ac:dyDescent="0.25">
      <c r="A60" s="34">
        <v>78356</v>
      </c>
      <c r="B60" s="35" t="s">
        <v>127</v>
      </c>
      <c r="C60">
        <v>1</v>
      </c>
    </row>
    <row r="61" spans="1:3" x14ac:dyDescent="0.25">
      <c r="A61" s="34">
        <v>78357</v>
      </c>
      <c r="B61" s="35" t="s">
        <v>128</v>
      </c>
      <c r="C61">
        <v>1</v>
      </c>
    </row>
    <row r="62" spans="1:3" x14ac:dyDescent="0.25">
      <c r="A62" s="34">
        <v>78359</v>
      </c>
      <c r="B62" s="35" t="s">
        <v>129</v>
      </c>
      <c r="C62">
        <v>1</v>
      </c>
    </row>
    <row r="63" spans="1:3" x14ac:dyDescent="0.25">
      <c r="A63" s="34">
        <v>78361</v>
      </c>
      <c r="B63" s="35" t="s">
        <v>130</v>
      </c>
      <c r="C63">
        <v>1</v>
      </c>
    </row>
    <row r="64" spans="1:3" x14ac:dyDescent="0.25">
      <c r="A64" s="34">
        <v>68724</v>
      </c>
      <c r="B64" s="35" t="s">
        <v>162</v>
      </c>
      <c r="C64">
        <v>1</v>
      </c>
    </row>
    <row r="65" spans="1:3" x14ac:dyDescent="0.25">
      <c r="A65" s="34">
        <v>73020</v>
      </c>
      <c r="B65" s="35" t="s">
        <v>84</v>
      </c>
      <c r="C65">
        <v>0</v>
      </c>
    </row>
    <row r="66" spans="1:3" ht="15.75" thickBot="1" x14ac:dyDescent="0.3">
      <c r="A66" s="34">
        <v>73022</v>
      </c>
      <c r="B66" s="35" t="s">
        <v>79</v>
      </c>
      <c r="C66">
        <v>0</v>
      </c>
    </row>
    <row r="67" spans="1:3" ht="16.5" thickBot="1" x14ac:dyDescent="0.3">
      <c r="A67" s="205" t="s">
        <v>70</v>
      </c>
      <c r="B67" s="206"/>
    </row>
    <row r="68" spans="1:3" x14ac:dyDescent="0.25">
      <c r="A68" s="34">
        <v>73318</v>
      </c>
      <c r="B68" s="35" t="s">
        <v>125</v>
      </c>
      <c r="C68">
        <v>2</v>
      </c>
    </row>
    <row r="69" spans="1:3" x14ac:dyDescent="0.25">
      <c r="A69" s="34">
        <v>73338</v>
      </c>
      <c r="B69" s="35" t="s">
        <v>126</v>
      </c>
      <c r="C69">
        <v>2</v>
      </c>
    </row>
    <row r="70" spans="1:3" x14ac:dyDescent="0.25">
      <c r="A70" s="34">
        <v>78376</v>
      </c>
      <c r="B70" s="35" t="s">
        <v>65</v>
      </c>
      <c r="C70">
        <v>2</v>
      </c>
    </row>
    <row r="71" spans="1:3" x14ac:dyDescent="0.25">
      <c r="A71" s="34">
        <v>78377</v>
      </c>
      <c r="B71" s="35" t="s">
        <v>66</v>
      </c>
      <c r="C71">
        <v>2</v>
      </c>
    </row>
    <row r="72" spans="1:3" x14ac:dyDescent="0.25">
      <c r="A72" s="34">
        <v>78378</v>
      </c>
      <c r="B72" s="35" t="s">
        <v>64</v>
      </c>
      <c r="C72">
        <v>2</v>
      </c>
    </row>
    <row r="73" spans="1:3" x14ac:dyDescent="0.25">
      <c r="A73" s="34">
        <v>78379</v>
      </c>
      <c r="B73" s="35" t="s">
        <v>67</v>
      </c>
      <c r="C73">
        <v>2</v>
      </c>
    </row>
    <row r="74" spans="1:3" x14ac:dyDescent="0.25">
      <c r="A74" s="34">
        <v>78372</v>
      </c>
      <c r="B74" s="35" t="s">
        <v>51</v>
      </c>
      <c r="C74">
        <v>1</v>
      </c>
    </row>
    <row r="75" spans="1:3" ht="15.75" thickBot="1" x14ac:dyDescent="0.3">
      <c r="A75" s="34">
        <v>78373</v>
      </c>
      <c r="B75" s="35" t="s">
        <v>52</v>
      </c>
      <c r="C75">
        <v>1</v>
      </c>
    </row>
    <row r="76" spans="1:3" ht="16.5" thickBot="1" x14ac:dyDescent="0.3">
      <c r="A76" s="205" t="s">
        <v>71</v>
      </c>
      <c r="B76" s="206"/>
    </row>
    <row r="77" spans="1:3" x14ac:dyDescent="0.25">
      <c r="A77" s="34">
        <v>68523</v>
      </c>
      <c r="B77" s="35" t="s">
        <v>137</v>
      </c>
      <c r="C77">
        <v>1</v>
      </c>
    </row>
    <row r="78" spans="1:3" x14ac:dyDescent="0.25">
      <c r="A78" s="34">
        <v>68521</v>
      </c>
      <c r="B78" s="35" t="s">
        <v>124</v>
      </c>
      <c r="C78">
        <v>1</v>
      </c>
    </row>
    <row r="79" spans="1:3" x14ac:dyDescent="0.25">
      <c r="A79" s="34">
        <v>68525</v>
      </c>
      <c r="B79" s="35" t="s">
        <v>157</v>
      </c>
      <c r="C79">
        <v>1</v>
      </c>
    </row>
    <row r="80" spans="1:3" x14ac:dyDescent="0.25">
      <c r="A80" s="34">
        <v>68534</v>
      </c>
      <c r="B80" s="35" t="s">
        <v>158</v>
      </c>
      <c r="C80">
        <v>1</v>
      </c>
    </row>
    <row r="81" spans="1:3" x14ac:dyDescent="0.25">
      <c r="A81" s="34">
        <v>78673</v>
      </c>
      <c r="B81" s="35" t="s">
        <v>138</v>
      </c>
      <c r="C81">
        <v>1</v>
      </c>
    </row>
    <row r="82" spans="1:3" x14ac:dyDescent="0.25">
      <c r="A82" s="34">
        <v>78674</v>
      </c>
      <c r="B82" s="35" t="s">
        <v>139</v>
      </c>
      <c r="C82">
        <v>1</v>
      </c>
    </row>
    <row r="83" spans="1:3" x14ac:dyDescent="0.25">
      <c r="A83" s="34">
        <v>78697</v>
      </c>
      <c r="B83" s="35" t="s">
        <v>140</v>
      </c>
      <c r="C83">
        <v>1</v>
      </c>
    </row>
    <row r="84" spans="1:3" x14ac:dyDescent="0.25">
      <c r="A84" s="34">
        <v>78698</v>
      </c>
      <c r="B84" s="35" t="s">
        <v>141</v>
      </c>
      <c r="C84">
        <v>1</v>
      </c>
    </row>
    <row r="85" spans="1:3" x14ac:dyDescent="0.25">
      <c r="A85" s="34">
        <v>78771</v>
      </c>
      <c r="B85" s="35" t="s">
        <v>142</v>
      </c>
      <c r="C85">
        <v>1</v>
      </c>
    </row>
    <row r="86" spans="1:3" x14ac:dyDescent="0.25">
      <c r="A86" s="34">
        <v>72558</v>
      </c>
      <c r="B86" s="35" t="s">
        <v>143</v>
      </c>
      <c r="C86">
        <v>1</v>
      </c>
    </row>
    <row r="87" spans="1:3" x14ac:dyDescent="0.25">
      <c r="A87" s="34">
        <v>72560</v>
      </c>
      <c r="B87" s="35" t="s">
        <v>144</v>
      </c>
      <c r="C87">
        <v>1</v>
      </c>
    </row>
    <row r="88" spans="1:3" x14ac:dyDescent="0.25">
      <c r="A88" s="34">
        <v>73158</v>
      </c>
      <c r="B88" s="35" t="s">
        <v>118</v>
      </c>
      <c r="C88">
        <v>1</v>
      </c>
    </row>
    <row r="89" spans="1:3" x14ac:dyDescent="0.25">
      <c r="A89" s="34">
        <v>73159</v>
      </c>
      <c r="B89" s="35" t="s">
        <v>119</v>
      </c>
      <c r="C89">
        <v>1</v>
      </c>
    </row>
    <row r="90" spans="1:3" x14ac:dyDescent="0.25">
      <c r="A90" s="34">
        <v>78647</v>
      </c>
      <c r="B90" s="35" t="s">
        <v>120</v>
      </c>
      <c r="C90">
        <v>1</v>
      </c>
    </row>
    <row r="91" spans="1:3" x14ac:dyDescent="0.25">
      <c r="A91" s="34">
        <v>78648</v>
      </c>
      <c r="B91" s="35" t="s">
        <v>121</v>
      </c>
      <c r="C91">
        <v>1</v>
      </c>
    </row>
    <row r="92" spans="1:3" x14ac:dyDescent="0.25">
      <c r="A92" s="34">
        <v>78649</v>
      </c>
      <c r="B92" s="35" t="s">
        <v>122</v>
      </c>
      <c r="C92">
        <v>1</v>
      </c>
    </row>
    <row r="93" spans="1:3" ht="15.75" thickBot="1" x14ac:dyDescent="0.3">
      <c r="A93" s="34">
        <v>78650</v>
      </c>
      <c r="B93" s="35" t="s">
        <v>123</v>
      </c>
      <c r="C93">
        <v>1</v>
      </c>
    </row>
    <row r="94" spans="1:3" ht="16.5" thickBot="1" x14ac:dyDescent="0.3">
      <c r="A94" s="205" t="s">
        <v>147</v>
      </c>
      <c r="B94" s="206"/>
    </row>
    <row r="95" spans="1:3" x14ac:dyDescent="0.25">
      <c r="A95" s="130">
        <v>67620</v>
      </c>
      <c r="B95" s="148" t="s">
        <v>155</v>
      </c>
      <c r="C95">
        <v>0</v>
      </c>
    </row>
    <row r="96" spans="1:3" x14ac:dyDescent="0.25">
      <c r="A96" s="34">
        <v>67624</v>
      </c>
      <c r="B96" s="35" t="s">
        <v>156</v>
      </c>
      <c r="C96">
        <v>0</v>
      </c>
    </row>
    <row r="97" spans="1:3" x14ac:dyDescent="0.25">
      <c r="A97" s="34">
        <v>67611</v>
      </c>
      <c r="B97" s="35" t="s">
        <v>154</v>
      </c>
      <c r="C97">
        <v>0</v>
      </c>
    </row>
    <row r="98" spans="1:3" x14ac:dyDescent="0.25">
      <c r="A98" s="34">
        <v>67606</v>
      </c>
      <c r="B98" s="35" t="s">
        <v>149</v>
      </c>
      <c r="C98">
        <v>0</v>
      </c>
    </row>
    <row r="99" spans="1:3" x14ac:dyDescent="0.25">
      <c r="A99" s="34">
        <v>67604</v>
      </c>
      <c r="B99" s="35" t="s">
        <v>148</v>
      </c>
      <c r="C99">
        <v>0</v>
      </c>
    </row>
    <row r="100" spans="1:3" x14ac:dyDescent="0.25">
      <c r="A100" s="34">
        <v>67607</v>
      </c>
      <c r="B100" s="150" t="s">
        <v>151</v>
      </c>
      <c r="C100">
        <v>0</v>
      </c>
    </row>
    <row r="101" spans="1:3" x14ac:dyDescent="0.25">
      <c r="A101" s="34">
        <v>67605</v>
      </c>
      <c r="B101" s="35" t="s">
        <v>150</v>
      </c>
      <c r="C101">
        <v>0</v>
      </c>
    </row>
    <row r="102" spans="1:3" x14ac:dyDescent="0.25">
      <c r="A102" s="34">
        <v>67608</v>
      </c>
      <c r="B102" s="35" t="s">
        <v>152</v>
      </c>
      <c r="C102">
        <v>0</v>
      </c>
    </row>
    <row r="103" spans="1:3" x14ac:dyDescent="0.25">
      <c r="A103" s="34">
        <v>73037</v>
      </c>
      <c r="B103" s="35" t="s">
        <v>150</v>
      </c>
      <c r="C103">
        <v>0</v>
      </c>
    </row>
    <row r="104" spans="1:3" x14ac:dyDescent="0.25">
      <c r="A104" s="34">
        <v>73087</v>
      </c>
      <c r="B104" s="35" t="s">
        <v>152</v>
      </c>
      <c r="C104">
        <v>0</v>
      </c>
    </row>
    <row r="105" spans="1:3" x14ac:dyDescent="0.25">
      <c r="A105" s="34">
        <v>67609</v>
      </c>
      <c r="B105" s="35" t="s">
        <v>146</v>
      </c>
      <c r="C105">
        <v>0</v>
      </c>
    </row>
    <row r="106" spans="1:3" x14ac:dyDescent="0.25">
      <c r="A106" s="34">
        <v>67610</v>
      </c>
      <c r="B106" s="35" t="s">
        <v>153</v>
      </c>
      <c r="C106">
        <v>0</v>
      </c>
    </row>
    <row r="107" spans="1:3" ht="15.75" thickBot="1" x14ac:dyDescent="0.3">
      <c r="A107" s="72">
        <v>73165</v>
      </c>
      <c r="B107" s="73" t="s">
        <v>146</v>
      </c>
      <c r="C107">
        <v>0</v>
      </c>
    </row>
    <row r="108" spans="1:3" ht="16.5" thickBot="1" x14ac:dyDescent="0.3">
      <c r="A108" s="205" t="s">
        <v>76</v>
      </c>
      <c r="B108" s="212"/>
    </row>
    <row r="109" spans="1:3" x14ac:dyDescent="0.25">
      <c r="A109" s="130">
        <v>69016</v>
      </c>
      <c r="B109" s="131" t="s">
        <v>46</v>
      </c>
      <c r="C109">
        <v>1</v>
      </c>
    </row>
    <row r="110" spans="1:3" x14ac:dyDescent="0.25">
      <c r="A110" s="34">
        <v>69017</v>
      </c>
      <c r="B110" s="134" t="s">
        <v>47</v>
      </c>
      <c r="C110">
        <v>1</v>
      </c>
    </row>
    <row r="111" spans="1:3" x14ac:dyDescent="0.25">
      <c r="A111" s="34">
        <v>69018</v>
      </c>
      <c r="B111" s="134" t="s">
        <v>48</v>
      </c>
      <c r="C111">
        <v>1</v>
      </c>
    </row>
    <row r="112" spans="1:3" ht="15.75" thickBot="1" x14ac:dyDescent="0.3">
      <c r="A112" s="72">
        <v>69020</v>
      </c>
      <c r="B112" s="136" t="s">
        <v>49</v>
      </c>
      <c r="C112">
        <v>1</v>
      </c>
    </row>
  </sheetData>
  <mergeCells count="7">
    <mergeCell ref="A108:B108"/>
    <mergeCell ref="A11:B11"/>
    <mergeCell ref="A35:B35"/>
    <mergeCell ref="A44:B44"/>
    <mergeCell ref="A67:B67"/>
    <mergeCell ref="A76:B76"/>
    <mergeCell ref="A94:B94"/>
  </mergeCells>
  <hyperlinks>
    <hyperlink ref="B2" r:id="rId1" xr:uid="{08961140-4790-4E82-9981-30C00BE8B265}"/>
    <hyperlink ref="B3" r:id="rId2" xr:uid="{FE8236D5-A417-486D-AF11-2825DC45EC27}"/>
    <hyperlink ref="B4" r:id="rId3" xr:uid="{60192671-F129-41B9-B9A8-5F3F2A146209}"/>
    <hyperlink ref="B5" r:id="rId4" xr:uid="{20947E49-7FDA-4D28-BF54-D6500F35566C}"/>
    <hyperlink ref="B6" r:id="rId5" xr:uid="{B27794EF-D2FB-40BA-AA70-DF4ED0E0D0CB}"/>
    <hyperlink ref="B9" r:id="rId6" xr:uid="{1F60470D-1724-4486-966B-9658E065A093}"/>
    <hyperlink ref="B7" r:id="rId7" xr:uid="{6866E6F9-F0C8-49BB-8E1B-02E4BCD6F9F7}"/>
    <hyperlink ref="B10" r:id="rId8" xr:uid="{D3CB9A2B-17FF-44EA-BB92-862FB3E9283B}"/>
    <hyperlink ref="B12" r:id="rId9" xr:uid="{217D9668-36AF-488E-86E6-E41DEFB5D25B}"/>
    <hyperlink ref="B13" r:id="rId10" xr:uid="{2E36CEAA-EC11-4A10-870B-ABFC61D982CE}"/>
    <hyperlink ref="B16" r:id="rId11" xr:uid="{31F7E0B8-469D-4D9E-B0DF-213F7D311CB3}"/>
    <hyperlink ref="B18" r:id="rId12" xr:uid="{E4B3CB04-D1EF-4D36-9DF7-DE8EDB5DA8DF}"/>
    <hyperlink ref="B21" r:id="rId13" xr:uid="{340A968B-7349-45DA-ACD1-8EAB4CA3454A}"/>
    <hyperlink ref="B22" r:id="rId14" xr:uid="{CABA618C-8FC7-4358-A011-3DBCA0980EA7}"/>
    <hyperlink ref="B23" r:id="rId15" xr:uid="{2A8A2503-4413-46DF-B278-421C1DB45E25}"/>
    <hyperlink ref="B24" r:id="rId16" xr:uid="{A1D1C883-7779-4D29-973F-7B7A62001A27}"/>
    <hyperlink ref="B68" r:id="rId17" xr:uid="{C8AFDD9D-8F59-4C85-9C8E-F4CF941F23E2}"/>
    <hyperlink ref="B69" r:id="rId18" xr:uid="{B4C02DBD-EA7C-4B4F-9113-90433E907CB9}"/>
    <hyperlink ref="B70" r:id="rId19" xr:uid="{ADFC4467-E632-4468-AD8F-E11A2491FE78}"/>
    <hyperlink ref="B71" r:id="rId20" xr:uid="{D9BE751E-D831-4927-B5A3-5C655E5E4D7C}"/>
    <hyperlink ref="B72" r:id="rId21" xr:uid="{F2F81D70-282B-4828-82F4-0CD40B2D1AD6}"/>
    <hyperlink ref="B73" r:id="rId22" xr:uid="{CCBC2D53-5852-4AF6-A7F6-3E0E01D9332A}"/>
    <hyperlink ref="B74" r:id="rId23" xr:uid="{1C5DC36F-AEC9-48EF-84C4-65F816326CD5}"/>
    <hyperlink ref="B75" r:id="rId24" xr:uid="{FDE5D1F6-A719-4B37-8261-3090880B122D}"/>
    <hyperlink ref="B81" r:id="rId25" xr:uid="{968288AE-2743-4961-ADA4-163557B39992}"/>
    <hyperlink ref="B82" r:id="rId26" xr:uid="{A1CD67E7-1950-42F3-A7B0-EEDB78F1318E}"/>
    <hyperlink ref="B83" r:id="rId27" xr:uid="{D8A305A0-204C-4BBA-B5DC-ED0BB2909366}"/>
    <hyperlink ref="B84" r:id="rId28" xr:uid="{5BB9EEA8-E251-497E-8045-E6BAA23D8D42}"/>
    <hyperlink ref="B85" r:id="rId29" xr:uid="{2A09075C-38CE-4B1D-9D6B-4CFB5A022F20}"/>
    <hyperlink ref="B78" r:id="rId30" xr:uid="{E2AB01FC-4BD4-46FB-ACBF-6DFA9A369157}"/>
    <hyperlink ref="B86" r:id="rId31" xr:uid="{86579B58-E43A-4FB3-90C5-A266624F5F39}"/>
    <hyperlink ref="B77" r:id="rId32" xr:uid="{6C80E1B5-65D9-41F1-B09D-D2FFB3819D01}"/>
    <hyperlink ref="B88" r:id="rId33" xr:uid="{3CDFDE6E-D73C-4A06-AFF2-5BEBBCA15878}"/>
    <hyperlink ref="B89" r:id="rId34" xr:uid="{A6752CE9-CB09-4CE3-80BE-A8CFEDE3ADDF}"/>
    <hyperlink ref="B90" r:id="rId35" xr:uid="{09FC9161-9278-4F9D-BC29-C8A90FCCD778}"/>
    <hyperlink ref="B91" r:id="rId36" xr:uid="{5E0CFB8A-C07F-42FD-B7B4-5D90FD6BCF49}"/>
    <hyperlink ref="B92" r:id="rId37" xr:uid="{C2D9F4D5-34D0-4A2B-9834-D8B85A8428FC}"/>
    <hyperlink ref="B93" r:id="rId38" xr:uid="{1B7F77C2-28F8-4EE0-A09A-3701AECE47E0}"/>
    <hyperlink ref="B87" r:id="rId39" xr:uid="{55AA917D-9969-4436-8EBE-B357E63A5412}"/>
    <hyperlink ref="B107" r:id="rId40" xr:uid="{5933A697-D6CA-462C-8A5D-51A28CDFD73C}"/>
    <hyperlink ref="B38" r:id="rId41" xr:uid="{CE4B3CDC-938F-43CF-9DE3-AE66EA4102BE}"/>
    <hyperlink ref="B36" r:id="rId42" xr:uid="{FC75BB56-D2CA-4976-8478-9B16AD9A6E99}"/>
    <hyperlink ref="B37" r:id="rId43" xr:uid="{FDCD7730-E6C1-4272-AB8F-7C5EEC580752}"/>
    <hyperlink ref="B45" r:id="rId44" xr:uid="{2680B952-6CDD-46EF-AD38-93D550748996}"/>
    <hyperlink ref="B65" r:id="rId45" xr:uid="{C1E8CC69-8023-4463-8653-A4AAE4642159}"/>
    <hyperlink ref="B66" r:id="rId46" xr:uid="{6DA3B66F-5663-4D99-A010-D71A891CFF00}"/>
    <hyperlink ref="B54" r:id="rId47" xr:uid="{84E164D4-CA72-4222-AF6A-2064083A9B38}"/>
    <hyperlink ref="B55" r:id="rId48" xr:uid="{CA645B0E-30A5-484F-8177-9AD21BE15BB0}"/>
    <hyperlink ref="B46" r:id="rId49" xr:uid="{469BC8CA-2B17-4AC2-8E32-DAF3EC2D5C7A}"/>
    <hyperlink ref="B47" r:id="rId50" xr:uid="{D769CCBB-4F16-4FCB-B224-4BE1DD567F57}"/>
    <hyperlink ref="B48" r:id="rId51" xr:uid="{442D9D3C-D60E-4A6A-A456-77DB0447C919}"/>
    <hyperlink ref="B49" r:id="rId52" xr:uid="{64A7C34D-4DC7-44E8-AD4D-6BEE13DB24CC}"/>
    <hyperlink ref="B58" r:id="rId53" xr:uid="{4E0692EC-0BD5-40B0-9A09-584AEFA7BCBF}"/>
    <hyperlink ref="B59" r:id="rId54" xr:uid="{DD0CA655-A903-47F3-AD07-C9ABB1A583B3}"/>
    <hyperlink ref="B60" r:id="rId55" xr:uid="{E57183E7-873C-4AD4-86EC-99BBC3193268}"/>
    <hyperlink ref="B61" r:id="rId56" xr:uid="{3F638016-1168-4496-BBEC-77A0AB572640}"/>
    <hyperlink ref="B62" r:id="rId57" xr:uid="{6C6185B1-BF19-460B-8FB3-0A1CEF274C41}"/>
    <hyperlink ref="B63" r:id="rId58" xr:uid="{04C282C2-E8E2-41DE-B44E-6DA3C74E5CF3}"/>
    <hyperlink ref="B50" r:id="rId59" xr:uid="{2D2BEEA1-3CE1-4A49-99FC-32C1F2DBD79D}"/>
    <hyperlink ref="B51" r:id="rId60" xr:uid="{15B01DCE-316A-4AEC-AF05-075DC360E788}"/>
    <hyperlink ref="B27" r:id="rId61" xr:uid="{2C467CE1-5C10-42BD-92B3-638B5C6A3944}"/>
    <hyperlink ref="B28" r:id="rId62" xr:uid="{7DD72614-6D88-4B0E-82A9-34A4EF8E244D}"/>
    <hyperlink ref="B34" r:id="rId63" xr:uid="{B1AE6861-31BA-4475-B546-BCBA59C595A7}"/>
    <hyperlink ref="B29" r:id="rId64" xr:uid="{BE110415-AD34-4D59-B8D2-AFD21AA179AB}"/>
    <hyperlink ref="B30" r:id="rId65" xr:uid="{8BBC1059-E30E-4806-B1A2-E5EE85F7D79D}"/>
    <hyperlink ref="B25" r:id="rId66" xr:uid="{88CFB9B6-EE71-4551-9E70-763655219F0E}"/>
    <hyperlink ref="B26" r:id="rId67" xr:uid="{1F1CDC91-9921-46D4-8EF7-BCB261A1DDC0}"/>
    <hyperlink ref="B40" r:id="rId68" xr:uid="{AEDE6945-970A-47F6-9557-D3CFDF39FB0F}"/>
    <hyperlink ref="B41" r:id="rId69" xr:uid="{1C04EA0E-A809-4C4B-B69C-4C085E3CECF5}"/>
    <hyperlink ref="B14" r:id="rId70" xr:uid="{BC0A14F8-EC15-4540-8100-11B30BCAD478}"/>
    <hyperlink ref="B15" r:id="rId71" xr:uid="{BD668C76-4727-428F-B892-F9F8E0034C18}"/>
    <hyperlink ref="B19" r:id="rId72" xr:uid="{1B62F625-68B1-4AFE-A097-54BFD27FA7FB}"/>
    <hyperlink ref="B42" r:id="rId73" xr:uid="{D5985227-FD9A-4252-A890-17F3BA731587}"/>
    <hyperlink ref="B43" r:id="rId74" xr:uid="{E5C14757-D9B9-40C7-83B0-7E0FDC3F8E68}"/>
    <hyperlink ref="B39" r:id="rId75" xr:uid="{ED0966DA-97A3-4F03-A9F6-1FB6B4A3531C}"/>
    <hyperlink ref="B17" r:id="rId76" xr:uid="{17413DF7-5218-4CA7-B82C-059C0C4FCD47}"/>
    <hyperlink ref="B52" r:id="rId77" xr:uid="{3CD68755-C9E7-467F-918A-AACEFEB0A7E6}"/>
    <hyperlink ref="B53" r:id="rId78" xr:uid="{DF4554DC-754E-4110-A850-543D4D564092}"/>
    <hyperlink ref="B101" r:id="rId79" display="VILLA PRIMA® 16&quot; WG Traditional Pre-Proofed Sheeted Dough" xr:uid="{919241DC-394B-415C-89BD-98E93E689DDB}"/>
    <hyperlink ref="B102" r:id="rId80" xr:uid="{8597513D-3076-45FF-A771-44A32548ED92}"/>
    <hyperlink ref="B105" r:id="rId81" xr:uid="{F52D5B64-A2FB-4816-9665-836C73E36406}"/>
    <hyperlink ref="B106" r:id="rId82" xr:uid="{ECD44565-18BD-480C-82B6-8C3EB00E030E}"/>
    <hyperlink ref="B95" r:id="rId83" xr:uid="{6120C44B-A721-42B0-8718-C212208F3859}"/>
    <hyperlink ref="B96" r:id="rId84" xr:uid="{9B30CB84-950E-4C0B-8C91-987B76DD4EEA}"/>
    <hyperlink ref="B97" r:id="rId85" xr:uid="{07939419-52F3-4CD5-9227-FD9C72DDD1A9}"/>
    <hyperlink ref="B98" r:id="rId86" xr:uid="{66767D98-0CFB-469B-AB97-EF28E27C1E1B}"/>
    <hyperlink ref="B99" r:id="rId87" xr:uid="{CAB7BBFB-D8D1-4465-B3E0-3046CD1F54FC}"/>
    <hyperlink ref="B104" r:id="rId88" xr:uid="{C9F2C8CB-7FF0-4F87-BAB8-6A4F5C4FE6F8}"/>
    <hyperlink ref="B103" r:id="rId89" xr:uid="{BD730FBB-3F25-47D9-9BC7-DA6BAE35C00A}"/>
    <hyperlink ref="B79" r:id="rId90" xr:uid="{72C67579-C6D0-4056-B326-6EF764D92AF7}"/>
    <hyperlink ref="B80" r:id="rId91" xr:uid="{C4E574C1-6CEF-42D0-A47B-F64E054E5A83}"/>
    <hyperlink ref="B64" r:id="rId92" xr:uid="{9E8F7EC6-F0C0-4649-937A-75A8EC2C2168}"/>
    <hyperlink ref="B31" r:id="rId93" xr:uid="{499FDDD3-F43A-428B-91B9-DF216C663B14}"/>
    <hyperlink ref="B32" r:id="rId94" display="VILLA PRIMA® 16&quot; Rolled Edge Four Cheese Pizza" xr:uid="{CA324844-4749-44DA-821D-70D064354BEB}"/>
    <hyperlink ref="B100" r:id="rId95" xr:uid="{A88C7D5A-5234-417F-AA6E-C48E0393C156}"/>
    <hyperlink ref="B110" r:id="rId96" xr:uid="{4C0DE499-4166-4E04-BB9A-7967D012184C}"/>
    <hyperlink ref="B112" r:id="rId97" xr:uid="{C2740B42-A188-4030-9697-D5DEE34B823F}"/>
    <hyperlink ref="B111" r:id="rId98" xr:uid="{5EE90389-68CD-47D9-BC0F-E39233C5F0A6}"/>
    <hyperlink ref="B109" r:id="rId99" xr:uid="{85544E84-EB5F-459D-90C6-DF211AA26C15}"/>
  </hyperlinks>
  <pageMargins left="0.7" right="0.7" top="0.75" bottom="0.75" header="0.3" footer="0.3"/>
  <pageSetup orientation="portrait" r:id="rId100"/>
  <drawing r:id="rId1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7"/>
  <sheetViews>
    <sheetView topLeftCell="A7" workbookViewId="0">
      <selection activeCell="I24" sqref="I24"/>
    </sheetView>
  </sheetViews>
  <sheetFormatPr defaultRowHeight="15" x14ac:dyDescent="0.25"/>
  <cols>
    <col min="1" max="1" width="29.7109375" bestFit="1" customWidth="1"/>
    <col min="2" max="2" width="19.42578125" bestFit="1" customWidth="1"/>
    <col min="3" max="3" width="16.5703125" bestFit="1" customWidth="1"/>
    <col min="4" max="4" width="22" bestFit="1" customWidth="1"/>
    <col min="5" max="5" width="13.5703125" bestFit="1" customWidth="1"/>
  </cols>
  <sheetData>
    <row r="1" spans="1:8" x14ac:dyDescent="0.25">
      <c r="A1" t="s">
        <v>39</v>
      </c>
      <c r="B1" t="s">
        <v>40</v>
      </c>
      <c r="C1" t="s">
        <v>41</v>
      </c>
      <c r="D1" t="s">
        <v>42</v>
      </c>
      <c r="E1" t="s">
        <v>72</v>
      </c>
      <c r="F1" t="s">
        <v>43</v>
      </c>
      <c r="G1" t="s">
        <v>44</v>
      </c>
      <c r="H1" t="s">
        <v>45</v>
      </c>
    </row>
    <row r="2" spans="1:8" x14ac:dyDescent="0.25">
      <c r="A2" s="164">
        <v>55226</v>
      </c>
      <c r="F2" s="165">
        <v>0.54</v>
      </c>
      <c r="G2" s="168">
        <v>1.6629</v>
      </c>
      <c r="H2" s="169">
        <v>0.89796600000000004</v>
      </c>
    </row>
    <row r="3" spans="1:8" x14ac:dyDescent="0.25">
      <c r="A3" s="164">
        <v>55227</v>
      </c>
      <c r="F3" s="166">
        <v>0.6</v>
      </c>
      <c r="G3" s="168">
        <v>1.6629</v>
      </c>
      <c r="H3" s="169">
        <v>0.99773999999999996</v>
      </c>
    </row>
    <row r="4" spans="1:8" x14ac:dyDescent="0.25">
      <c r="A4" s="164">
        <v>55230</v>
      </c>
      <c r="F4" s="166">
        <v>0.94</v>
      </c>
      <c r="G4" s="168">
        <v>1.6629</v>
      </c>
      <c r="H4" s="169">
        <v>1.563126</v>
      </c>
    </row>
    <row r="5" spans="1:8" x14ac:dyDescent="0.25">
      <c r="A5" s="164">
        <v>55299</v>
      </c>
      <c r="F5" s="166">
        <v>4.95</v>
      </c>
      <c r="G5" s="168">
        <v>1.6629</v>
      </c>
      <c r="H5" s="169">
        <v>8.2313550000000006</v>
      </c>
    </row>
    <row r="6" spans="1:8" x14ac:dyDescent="0.25">
      <c r="A6" s="164">
        <v>63519</v>
      </c>
      <c r="F6" s="166">
        <v>4.05</v>
      </c>
      <c r="G6" s="168">
        <v>1.6629</v>
      </c>
      <c r="H6" s="169">
        <v>6.7347450000000002</v>
      </c>
    </row>
    <row r="7" spans="1:8" x14ac:dyDescent="0.25">
      <c r="A7" s="164">
        <v>63520</v>
      </c>
      <c r="F7" s="166">
        <v>3.2</v>
      </c>
      <c r="G7" s="168">
        <v>1.6629</v>
      </c>
      <c r="H7" s="169">
        <v>5.3212800000000007</v>
      </c>
    </row>
    <row r="8" spans="1:8" x14ac:dyDescent="0.25">
      <c r="A8" s="164">
        <v>63912</v>
      </c>
      <c r="F8" s="166">
        <v>2.4</v>
      </c>
      <c r="G8" s="168">
        <v>1.6629</v>
      </c>
      <c r="H8" s="169">
        <v>3.9909599999999998</v>
      </c>
    </row>
    <row r="9" spans="1:8" x14ac:dyDescent="0.25">
      <c r="A9" s="164">
        <v>63913</v>
      </c>
      <c r="F9" s="167">
        <v>2</v>
      </c>
      <c r="G9" s="168">
        <v>1.6629</v>
      </c>
      <c r="H9" s="169">
        <v>3.3258000000000001</v>
      </c>
    </row>
    <row r="10" spans="1:8" x14ac:dyDescent="0.25">
      <c r="A10" s="164">
        <v>63916</v>
      </c>
      <c r="F10" s="167">
        <v>4</v>
      </c>
      <c r="G10" s="168">
        <v>1.6629</v>
      </c>
      <c r="H10" s="169">
        <v>6.6516000000000002</v>
      </c>
    </row>
    <row r="11" spans="1:8" x14ac:dyDescent="0.25">
      <c r="A11" s="164">
        <v>68521</v>
      </c>
      <c r="F11" s="166">
        <v>12</v>
      </c>
      <c r="G11" s="168">
        <v>1.6629</v>
      </c>
      <c r="H11" s="169">
        <v>19.954799999999999</v>
      </c>
    </row>
    <row r="12" spans="1:8" x14ac:dyDescent="0.25">
      <c r="A12" s="164">
        <v>68523</v>
      </c>
      <c r="F12" s="166">
        <v>3.42</v>
      </c>
      <c r="G12" s="168">
        <v>1.6629</v>
      </c>
      <c r="H12" s="169">
        <v>5.6871179999999999</v>
      </c>
    </row>
    <row r="13" spans="1:8" x14ac:dyDescent="0.25">
      <c r="A13" s="164">
        <v>68525</v>
      </c>
      <c r="F13" s="166">
        <v>10.38</v>
      </c>
      <c r="G13" s="168">
        <v>1.6629</v>
      </c>
      <c r="H13" s="169">
        <v>17.260902000000002</v>
      </c>
    </row>
    <row r="14" spans="1:8" x14ac:dyDescent="0.25">
      <c r="A14" s="164">
        <v>68534</v>
      </c>
      <c r="F14" s="166">
        <v>8.77</v>
      </c>
      <c r="G14" s="168">
        <v>1.6629</v>
      </c>
      <c r="H14" s="169">
        <v>14.583632999999999</v>
      </c>
    </row>
    <row r="15" spans="1:8" x14ac:dyDescent="0.25">
      <c r="A15" s="164">
        <v>68543</v>
      </c>
      <c r="F15" s="166">
        <v>6.86</v>
      </c>
      <c r="G15" s="168">
        <v>1.6629</v>
      </c>
      <c r="H15" s="169">
        <v>11.407494000000002</v>
      </c>
    </row>
    <row r="16" spans="1:8" x14ac:dyDescent="0.25">
      <c r="A16" s="164">
        <v>68544</v>
      </c>
      <c r="F16" s="166">
        <v>5.96</v>
      </c>
      <c r="G16" s="168">
        <v>1.6629</v>
      </c>
      <c r="H16" s="169">
        <v>9.9108839999999994</v>
      </c>
    </row>
    <row r="17" spans="1:8" x14ac:dyDescent="0.25">
      <c r="A17" s="164">
        <v>68582</v>
      </c>
      <c r="F17" s="166">
        <v>7.23</v>
      </c>
      <c r="G17" s="168">
        <v>1.6629</v>
      </c>
      <c r="H17" s="169">
        <v>12.022767000000002</v>
      </c>
    </row>
    <row r="18" spans="1:8" x14ac:dyDescent="0.25">
      <c r="A18" s="164">
        <v>68586</v>
      </c>
      <c r="F18" s="166">
        <v>9</v>
      </c>
      <c r="G18" s="168">
        <v>1.6629</v>
      </c>
      <c r="H18" s="169">
        <v>14.966100000000001</v>
      </c>
    </row>
    <row r="19" spans="1:8" x14ac:dyDescent="0.25">
      <c r="A19" s="164">
        <v>68591</v>
      </c>
      <c r="F19" s="166">
        <v>9</v>
      </c>
      <c r="G19" s="168">
        <v>1.6629</v>
      </c>
      <c r="H19" s="169">
        <v>14.966100000000001</v>
      </c>
    </row>
    <row r="20" spans="1:8" x14ac:dyDescent="0.25">
      <c r="A20" s="164">
        <v>68592</v>
      </c>
      <c r="F20" s="166">
        <v>7.23</v>
      </c>
      <c r="G20" s="168">
        <v>1.6629</v>
      </c>
      <c r="H20" s="169">
        <v>12.022767000000002</v>
      </c>
    </row>
    <row r="21" spans="1:8" x14ac:dyDescent="0.25">
      <c r="A21" s="164">
        <v>68594</v>
      </c>
      <c r="F21" s="166">
        <v>4.5</v>
      </c>
      <c r="G21" s="168">
        <v>1.6629</v>
      </c>
      <c r="H21" s="169">
        <v>7.4830500000000004</v>
      </c>
    </row>
    <row r="22" spans="1:8" x14ac:dyDescent="0.25">
      <c r="A22" s="164">
        <v>68605</v>
      </c>
      <c r="F22" s="166">
        <v>11.25</v>
      </c>
      <c r="G22" s="168">
        <v>1.6629</v>
      </c>
      <c r="H22" s="169">
        <v>18.707625</v>
      </c>
    </row>
    <row r="23" spans="1:8" x14ac:dyDescent="0.25">
      <c r="A23" s="164">
        <v>68608</v>
      </c>
      <c r="F23" s="166">
        <v>9.5</v>
      </c>
      <c r="G23" s="168">
        <v>1.6629</v>
      </c>
      <c r="H23" s="169">
        <v>15.797550000000001</v>
      </c>
    </row>
    <row r="24" spans="1:8" x14ac:dyDescent="0.25">
      <c r="A24" s="164">
        <v>68612</v>
      </c>
      <c r="F24" s="166">
        <v>7.82</v>
      </c>
      <c r="G24" s="168">
        <v>1.6629</v>
      </c>
      <c r="H24" s="169">
        <v>13</v>
      </c>
    </row>
    <row r="25" spans="1:8" x14ac:dyDescent="0.25">
      <c r="A25" s="164">
        <v>68724</v>
      </c>
      <c r="F25" s="167">
        <v>6.28</v>
      </c>
      <c r="G25" s="168">
        <v>1.6629</v>
      </c>
      <c r="H25" s="169">
        <v>10.443012000000001</v>
      </c>
    </row>
    <row r="26" spans="1:8" x14ac:dyDescent="0.25">
      <c r="A26" s="164">
        <v>72558</v>
      </c>
      <c r="F26" s="166">
        <v>8.4</v>
      </c>
      <c r="G26" s="168">
        <v>1.6629</v>
      </c>
      <c r="H26" s="169">
        <v>13.968360000000001</v>
      </c>
    </row>
    <row r="27" spans="1:8" x14ac:dyDescent="0.25">
      <c r="A27" s="164">
        <v>72560</v>
      </c>
      <c r="F27" s="166">
        <v>6.66</v>
      </c>
      <c r="G27" s="168">
        <v>1.6629</v>
      </c>
      <c r="H27" s="169">
        <v>11.074914</v>
      </c>
    </row>
    <row r="28" spans="1:8" x14ac:dyDescent="0.25">
      <c r="A28" s="164">
        <v>72565</v>
      </c>
      <c r="F28" s="166">
        <v>4.5</v>
      </c>
      <c r="G28" s="168">
        <v>1.6629</v>
      </c>
      <c r="H28" s="169">
        <v>7.4830500000000004</v>
      </c>
    </row>
    <row r="29" spans="1:8" x14ac:dyDescent="0.25">
      <c r="A29" s="164">
        <v>72580</v>
      </c>
      <c r="F29" s="166">
        <v>2.96</v>
      </c>
      <c r="G29" s="168">
        <v>1.6629</v>
      </c>
      <c r="H29" s="169">
        <v>4.9221839999999997</v>
      </c>
    </row>
    <row r="30" spans="1:8" x14ac:dyDescent="0.25">
      <c r="A30" s="164">
        <v>72581</v>
      </c>
      <c r="F30" s="166">
        <v>2.4500000000000002</v>
      </c>
      <c r="G30" s="168">
        <v>1.6629</v>
      </c>
      <c r="H30" s="169">
        <v>4.0741050000000003</v>
      </c>
    </row>
    <row r="31" spans="1:8" x14ac:dyDescent="0.25">
      <c r="A31" s="164">
        <v>72671</v>
      </c>
      <c r="F31" s="167">
        <v>7.5</v>
      </c>
      <c r="G31" s="168">
        <v>1.6629</v>
      </c>
      <c r="H31" s="169">
        <v>12.47175</v>
      </c>
    </row>
    <row r="32" spans="1:8" x14ac:dyDescent="0.25">
      <c r="A32" s="164">
        <v>72672</v>
      </c>
      <c r="F32" s="167">
        <v>5.63</v>
      </c>
      <c r="G32" s="168">
        <v>1.6629</v>
      </c>
      <c r="H32" s="169">
        <v>9.3621269999999992</v>
      </c>
    </row>
    <row r="33" spans="1:8" x14ac:dyDescent="0.25">
      <c r="A33" s="164">
        <v>73020</v>
      </c>
      <c r="F33" s="166">
        <v>4.3899999999999997</v>
      </c>
      <c r="G33" s="168">
        <v>1.6629</v>
      </c>
      <c r="H33" s="169">
        <v>7.3001309999999995</v>
      </c>
    </row>
    <row r="34" spans="1:8" x14ac:dyDescent="0.25">
      <c r="A34" s="164">
        <v>73022</v>
      </c>
      <c r="F34" s="166">
        <v>4.3899999999999997</v>
      </c>
      <c r="G34" s="168">
        <v>1.6629</v>
      </c>
      <c r="H34" s="169">
        <v>7.3001309999999995</v>
      </c>
    </row>
    <row r="35" spans="1:8" x14ac:dyDescent="0.25">
      <c r="A35" s="164">
        <v>73140</v>
      </c>
      <c r="F35" s="166">
        <v>6.19</v>
      </c>
      <c r="G35" s="168">
        <v>1.6629</v>
      </c>
      <c r="H35" s="169">
        <v>10.293351000000001</v>
      </c>
    </row>
    <row r="36" spans="1:8" x14ac:dyDescent="0.25">
      <c r="A36" s="164">
        <v>73141</v>
      </c>
      <c r="F36" s="166">
        <v>4.92</v>
      </c>
      <c r="G36" s="168">
        <v>1.6629</v>
      </c>
      <c r="H36" s="169">
        <v>8.1814680000000006</v>
      </c>
    </row>
    <row r="37" spans="1:8" x14ac:dyDescent="0.25">
      <c r="A37" s="164">
        <v>73142</v>
      </c>
      <c r="F37" s="166">
        <v>9</v>
      </c>
      <c r="G37" s="168">
        <v>1.6629</v>
      </c>
      <c r="H37" s="169">
        <v>14.966100000000001</v>
      </c>
    </row>
    <row r="38" spans="1:8" x14ac:dyDescent="0.25">
      <c r="A38" s="164">
        <v>73143</v>
      </c>
      <c r="F38" s="166">
        <v>6.89</v>
      </c>
      <c r="G38" s="168">
        <v>1.6629</v>
      </c>
      <c r="H38" s="169">
        <v>11.457381</v>
      </c>
    </row>
    <row r="39" spans="1:8" x14ac:dyDescent="0.25">
      <c r="A39" s="164">
        <v>73158</v>
      </c>
      <c r="F39" s="166">
        <v>4.5</v>
      </c>
      <c r="G39" s="168">
        <v>1.6629</v>
      </c>
      <c r="H39" s="169">
        <v>7.4830500000000004</v>
      </c>
    </row>
    <row r="40" spans="1:8" x14ac:dyDescent="0.25">
      <c r="A40" s="164">
        <v>73159</v>
      </c>
      <c r="F40" s="166">
        <v>3.33</v>
      </c>
      <c r="G40" s="168">
        <v>1.6629</v>
      </c>
      <c r="H40" s="169">
        <v>5.5374569999999999</v>
      </c>
    </row>
    <row r="41" spans="1:8" x14ac:dyDescent="0.25">
      <c r="A41" s="164">
        <v>73318</v>
      </c>
      <c r="F41" s="165">
        <v>5.63</v>
      </c>
      <c r="G41" s="168">
        <v>1.6629</v>
      </c>
      <c r="H41" s="169">
        <v>9.3621269999999992</v>
      </c>
    </row>
    <row r="42" spans="1:8" x14ac:dyDescent="0.25">
      <c r="A42" s="164">
        <v>73338</v>
      </c>
      <c r="F42" s="165">
        <v>10</v>
      </c>
      <c r="G42" s="168">
        <v>1.6629</v>
      </c>
      <c r="H42" s="169">
        <v>16.629000000000001</v>
      </c>
    </row>
    <row r="43" spans="1:8" x14ac:dyDescent="0.25">
      <c r="A43" s="164">
        <v>74772</v>
      </c>
      <c r="F43" s="165">
        <v>10</v>
      </c>
      <c r="G43" s="168">
        <v>1.6629</v>
      </c>
      <c r="H43" s="169">
        <v>16.629000000000001</v>
      </c>
    </row>
    <row r="44" spans="1:8" x14ac:dyDescent="0.25">
      <c r="A44" s="164">
        <v>74795</v>
      </c>
      <c r="F44" s="165">
        <v>4.5</v>
      </c>
      <c r="G44" s="168">
        <v>1.6629</v>
      </c>
      <c r="H44" s="169">
        <v>7.4830500000000004</v>
      </c>
    </row>
    <row r="45" spans="1:8" x14ac:dyDescent="0.25">
      <c r="A45" s="164">
        <v>74849</v>
      </c>
      <c r="F45" s="165">
        <v>8.4499999999999993</v>
      </c>
      <c r="G45" s="168">
        <v>1.6629</v>
      </c>
      <c r="H45" s="169">
        <v>14.051504999999999</v>
      </c>
    </row>
    <row r="46" spans="1:8" x14ac:dyDescent="0.25">
      <c r="A46" s="164">
        <v>78313</v>
      </c>
      <c r="F46" s="165">
        <v>4.8</v>
      </c>
      <c r="G46" s="168">
        <v>1.6629</v>
      </c>
      <c r="H46" s="169">
        <v>7.9819199999999997</v>
      </c>
    </row>
    <row r="47" spans="1:8" x14ac:dyDescent="0.25">
      <c r="A47" s="164">
        <v>78314</v>
      </c>
      <c r="F47" s="165">
        <v>4.8</v>
      </c>
      <c r="G47" s="168">
        <v>1.6629</v>
      </c>
      <c r="H47" s="169">
        <v>7.9819199999999997</v>
      </c>
    </row>
    <row r="48" spans="1:8" x14ac:dyDescent="0.25">
      <c r="A48" s="164">
        <v>78315</v>
      </c>
      <c r="F48" s="165">
        <v>5.92</v>
      </c>
      <c r="G48" s="168">
        <v>1.6629</v>
      </c>
      <c r="H48" s="169">
        <v>9.8443679999999993</v>
      </c>
    </row>
    <row r="49" spans="1:8" x14ac:dyDescent="0.25">
      <c r="A49" s="164">
        <v>78352</v>
      </c>
      <c r="F49" s="165">
        <v>2.2400000000000002</v>
      </c>
      <c r="G49" s="168">
        <v>1.6629</v>
      </c>
      <c r="H49" s="169">
        <v>3.7248960000000007</v>
      </c>
    </row>
    <row r="50" spans="1:8" x14ac:dyDescent="0.25">
      <c r="A50" s="164">
        <v>78353</v>
      </c>
      <c r="F50" s="165">
        <v>4.96</v>
      </c>
      <c r="G50" s="168">
        <v>1.6629</v>
      </c>
      <c r="H50" s="169">
        <v>8.2479840000000006</v>
      </c>
    </row>
    <row r="51" spans="1:8" x14ac:dyDescent="0.25">
      <c r="A51" s="164">
        <v>78356</v>
      </c>
      <c r="F51" s="167">
        <v>3.1</v>
      </c>
      <c r="G51" s="168">
        <v>1.6629</v>
      </c>
      <c r="H51" s="169">
        <v>5.1549900000000006</v>
      </c>
    </row>
    <row r="52" spans="1:8" x14ac:dyDescent="0.25">
      <c r="A52" s="164">
        <v>78357</v>
      </c>
      <c r="F52" s="167">
        <v>2.2999999999999998</v>
      </c>
      <c r="G52" s="168">
        <v>1.6629</v>
      </c>
      <c r="H52" s="169">
        <v>3.8246699999999998</v>
      </c>
    </row>
    <row r="53" spans="1:8" x14ac:dyDescent="0.25">
      <c r="A53" s="164">
        <v>78359</v>
      </c>
      <c r="F53" s="167">
        <v>1.75</v>
      </c>
      <c r="G53" s="168">
        <v>1.6629</v>
      </c>
      <c r="H53" s="169">
        <v>2.910075</v>
      </c>
    </row>
    <row r="54" spans="1:8" x14ac:dyDescent="0.25">
      <c r="A54" s="164">
        <v>78361</v>
      </c>
      <c r="F54" s="167">
        <v>1.75</v>
      </c>
      <c r="G54" s="168">
        <v>1.6629</v>
      </c>
      <c r="H54" s="169">
        <v>2.910075</v>
      </c>
    </row>
    <row r="55" spans="1:8" x14ac:dyDescent="0.25">
      <c r="A55" s="164">
        <v>78364</v>
      </c>
      <c r="F55" s="165">
        <v>7.06</v>
      </c>
      <c r="G55" s="168">
        <v>1.6629</v>
      </c>
      <c r="H55" s="169">
        <v>11.740074</v>
      </c>
    </row>
    <row r="56" spans="1:8" x14ac:dyDescent="0.25">
      <c r="A56" s="164">
        <v>78365</v>
      </c>
      <c r="F56" s="165">
        <v>6.39</v>
      </c>
      <c r="G56" s="168">
        <v>1.6629</v>
      </c>
      <c r="H56" s="169">
        <v>10.625931</v>
      </c>
    </row>
    <row r="57" spans="1:8" x14ac:dyDescent="0.25">
      <c r="A57" s="164">
        <v>78366</v>
      </c>
      <c r="F57" s="165">
        <v>7.06</v>
      </c>
      <c r="G57" s="168">
        <v>1.6629</v>
      </c>
      <c r="H57" s="169">
        <v>11.740074</v>
      </c>
    </row>
    <row r="58" spans="1:8" x14ac:dyDescent="0.25">
      <c r="A58" s="164">
        <v>78367</v>
      </c>
      <c r="F58" s="165">
        <v>6.39</v>
      </c>
      <c r="G58" s="168">
        <v>1.6629</v>
      </c>
      <c r="H58" s="169">
        <v>10.625931</v>
      </c>
    </row>
    <row r="59" spans="1:8" x14ac:dyDescent="0.25">
      <c r="A59" s="164">
        <v>78368</v>
      </c>
      <c r="F59" s="165">
        <v>5.92</v>
      </c>
      <c r="G59" s="168">
        <v>1.6629</v>
      </c>
      <c r="H59" s="169">
        <v>9.8443679999999993</v>
      </c>
    </row>
    <row r="60" spans="1:8" x14ac:dyDescent="0.25">
      <c r="A60" s="164">
        <v>78369</v>
      </c>
      <c r="F60" s="165">
        <v>4.8</v>
      </c>
      <c r="G60" s="168">
        <v>1.6629</v>
      </c>
      <c r="H60" s="169">
        <v>7.9819199999999997</v>
      </c>
    </row>
    <row r="61" spans="1:8" x14ac:dyDescent="0.25">
      <c r="A61" s="164">
        <v>78372</v>
      </c>
      <c r="F61" s="165">
        <v>9.1199999999999992</v>
      </c>
      <c r="G61" s="168">
        <v>1.6629</v>
      </c>
      <c r="H61" s="169">
        <v>15.165647999999999</v>
      </c>
    </row>
    <row r="62" spans="1:8" x14ac:dyDescent="0.25">
      <c r="A62" s="164">
        <v>78373</v>
      </c>
      <c r="F62" s="165">
        <v>6.72</v>
      </c>
      <c r="G62" s="168">
        <v>1.6629</v>
      </c>
      <c r="H62" s="169">
        <v>11.174688</v>
      </c>
    </row>
    <row r="63" spans="1:8" x14ac:dyDescent="0.25">
      <c r="A63" s="164">
        <v>78376</v>
      </c>
      <c r="F63" s="165">
        <v>2.71</v>
      </c>
      <c r="G63" s="168">
        <v>1.6629</v>
      </c>
      <c r="H63" s="169">
        <v>4.5064590000000004</v>
      </c>
    </row>
    <row r="64" spans="1:8" x14ac:dyDescent="0.25">
      <c r="A64" s="164">
        <v>78377</v>
      </c>
      <c r="F64" s="165">
        <v>1.36</v>
      </c>
      <c r="G64" s="168">
        <v>1.6629</v>
      </c>
      <c r="H64" s="169">
        <v>2.2615440000000002</v>
      </c>
    </row>
    <row r="65" spans="1:8" x14ac:dyDescent="0.25">
      <c r="A65" s="164">
        <v>78378</v>
      </c>
      <c r="F65" s="165">
        <v>1.32</v>
      </c>
      <c r="G65" s="168">
        <v>1.6629</v>
      </c>
      <c r="H65" s="169">
        <v>2.1950280000000002</v>
      </c>
    </row>
    <row r="66" spans="1:8" x14ac:dyDescent="0.25">
      <c r="A66" s="164">
        <v>78379</v>
      </c>
      <c r="F66" s="165">
        <v>1.32</v>
      </c>
      <c r="G66" s="168">
        <v>1.6629</v>
      </c>
      <c r="H66" s="169">
        <v>2.1950280000000002</v>
      </c>
    </row>
    <row r="67" spans="1:8" x14ac:dyDescent="0.25">
      <c r="A67" s="164">
        <v>78398</v>
      </c>
      <c r="F67" s="165">
        <v>9</v>
      </c>
      <c r="G67" s="168">
        <v>1.6629</v>
      </c>
      <c r="H67" s="169">
        <v>14.966100000000001</v>
      </c>
    </row>
    <row r="68" spans="1:8" x14ac:dyDescent="0.25">
      <c r="A68" s="164">
        <v>78399</v>
      </c>
      <c r="F68" s="165">
        <v>7.26</v>
      </c>
      <c r="G68" s="168">
        <v>1.6629</v>
      </c>
      <c r="H68" s="169">
        <v>12.072654</v>
      </c>
    </row>
    <row r="69" spans="1:8" x14ac:dyDescent="0.25">
      <c r="A69" s="164">
        <v>78637</v>
      </c>
      <c r="F69" s="165">
        <v>9</v>
      </c>
      <c r="G69" s="168">
        <v>1.6629</v>
      </c>
      <c r="H69" s="169">
        <v>14.966100000000001</v>
      </c>
    </row>
    <row r="70" spans="1:8" x14ac:dyDescent="0.25">
      <c r="A70" s="164">
        <v>78638</v>
      </c>
      <c r="F70" s="165">
        <v>7.2</v>
      </c>
      <c r="G70" s="168">
        <v>1.6629</v>
      </c>
      <c r="H70" s="169">
        <v>11.97288</v>
      </c>
    </row>
    <row r="71" spans="1:8" x14ac:dyDescent="0.25">
      <c r="A71" s="164">
        <v>78639</v>
      </c>
      <c r="F71" s="165">
        <v>7.59</v>
      </c>
      <c r="G71" s="168">
        <v>1.6629</v>
      </c>
      <c r="H71" s="169">
        <v>12.621411</v>
      </c>
    </row>
    <row r="72" spans="1:8" x14ac:dyDescent="0.25">
      <c r="A72" s="164">
        <v>78640</v>
      </c>
      <c r="F72" s="165">
        <v>6.46</v>
      </c>
      <c r="G72" s="168">
        <v>1.6629</v>
      </c>
      <c r="H72" s="169">
        <v>10.742334</v>
      </c>
    </row>
    <row r="73" spans="1:8" x14ac:dyDescent="0.25">
      <c r="A73" s="164">
        <v>78647</v>
      </c>
      <c r="F73" s="165">
        <v>7.8</v>
      </c>
      <c r="G73" s="168">
        <v>1.6629</v>
      </c>
      <c r="H73" s="169">
        <v>12.97062</v>
      </c>
    </row>
    <row r="74" spans="1:8" x14ac:dyDescent="0.25">
      <c r="A74" s="164">
        <v>78648</v>
      </c>
      <c r="F74" s="165">
        <v>7.02</v>
      </c>
      <c r="G74" s="168">
        <v>1.6629</v>
      </c>
      <c r="H74" s="169">
        <v>11.673558</v>
      </c>
    </row>
    <row r="75" spans="1:8" x14ac:dyDescent="0.25">
      <c r="A75" s="164">
        <v>78649</v>
      </c>
      <c r="F75" s="165">
        <v>12.3</v>
      </c>
      <c r="G75" s="168">
        <v>1.6629</v>
      </c>
      <c r="H75" s="169">
        <v>20.453670000000002</v>
      </c>
    </row>
    <row r="76" spans="1:8" x14ac:dyDescent="0.25">
      <c r="A76" s="164">
        <v>78650</v>
      </c>
      <c r="F76" s="165">
        <v>10.74</v>
      </c>
      <c r="G76" s="168">
        <v>1.6629</v>
      </c>
      <c r="H76" s="169">
        <v>17.859546000000002</v>
      </c>
    </row>
    <row r="77" spans="1:8" x14ac:dyDescent="0.25">
      <c r="A77" s="164">
        <v>78653</v>
      </c>
      <c r="F77" s="165">
        <v>9</v>
      </c>
      <c r="G77" s="168">
        <v>1.6629</v>
      </c>
      <c r="H77" s="169">
        <v>14.966100000000001</v>
      </c>
    </row>
    <row r="78" spans="1:8" x14ac:dyDescent="0.25">
      <c r="A78" s="164">
        <v>78654</v>
      </c>
      <c r="F78" s="165">
        <v>7.2</v>
      </c>
      <c r="G78" s="168">
        <v>1.6629</v>
      </c>
      <c r="H78" s="169">
        <v>11.97288</v>
      </c>
    </row>
    <row r="79" spans="1:8" x14ac:dyDescent="0.25">
      <c r="A79" s="164">
        <v>78673</v>
      </c>
      <c r="F79" s="165">
        <v>4.5</v>
      </c>
      <c r="G79" s="168">
        <v>1.6629</v>
      </c>
      <c r="H79" s="169">
        <v>7.4830500000000004</v>
      </c>
    </row>
    <row r="80" spans="1:8" x14ac:dyDescent="0.25">
      <c r="A80" s="164">
        <v>78674</v>
      </c>
      <c r="F80" s="165">
        <v>3.33</v>
      </c>
      <c r="G80" s="168">
        <v>1.6629</v>
      </c>
      <c r="H80" s="169">
        <v>5.5374569999999999</v>
      </c>
    </row>
    <row r="81" spans="1:8" x14ac:dyDescent="0.25">
      <c r="A81" s="164">
        <v>78697</v>
      </c>
      <c r="F81" s="165">
        <v>8.4</v>
      </c>
      <c r="G81" s="168">
        <v>1.6629</v>
      </c>
      <c r="H81" s="169">
        <v>13.968360000000001</v>
      </c>
    </row>
    <row r="82" spans="1:8" x14ac:dyDescent="0.25">
      <c r="A82" s="164">
        <v>78698</v>
      </c>
      <c r="F82" s="165">
        <v>6.66</v>
      </c>
      <c r="G82" s="168">
        <v>1.6629</v>
      </c>
      <c r="H82" s="169">
        <v>11.074914</v>
      </c>
    </row>
    <row r="83" spans="1:8" x14ac:dyDescent="0.25">
      <c r="A83" s="164">
        <v>78771</v>
      </c>
      <c r="F83" s="165">
        <v>5.7</v>
      </c>
      <c r="G83" s="168">
        <v>1.6629</v>
      </c>
      <c r="H83" s="169">
        <v>9.478530000000001</v>
      </c>
    </row>
    <row r="84" spans="1:8" x14ac:dyDescent="0.25">
      <c r="A84" s="164">
        <v>78985</v>
      </c>
      <c r="F84" s="165">
        <v>9</v>
      </c>
      <c r="G84" s="168">
        <v>1.6629</v>
      </c>
      <c r="H84" s="169">
        <v>14.966100000000001</v>
      </c>
    </row>
    <row r="85" spans="1:8" x14ac:dyDescent="0.25">
      <c r="A85" s="164">
        <v>78986</v>
      </c>
      <c r="F85" s="165">
        <v>6.89</v>
      </c>
      <c r="G85" s="168">
        <v>1.6629</v>
      </c>
      <c r="H85" s="169">
        <v>11.457381</v>
      </c>
    </row>
    <row r="86" spans="1:8" x14ac:dyDescent="0.25">
      <c r="A86" s="164">
        <v>78987</v>
      </c>
      <c r="F86" s="165">
        <v>9</v>
      </c>
      <c r="G86" s="168">
        <v>1.6629</v>
      </c>
      <c r="H86" s="169">
        <v>14.966100000000001</v>
      </c>
    </row>
    <row r="87" spans="1:8" x14ac:dyDescent="0.25">
      <c r="A87" s="164">
        <v>78998</v>
      </c>
      <c r="F87" s="165">
        <v>6.89</v>
      </c>
      <c r="G87" s="168">
        <v>1.6629</v>
      </c>
      <c r="H87" s="169">
        <v>11.457381</v>
      </c>
    </row>
  </sheetData>
  <autoFilter ref="A1:H87" xr:uid="{00000000-0009-0000-0000-000003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"/>
  <sheetViews>
    <sheetView topLeftCell="A16" workbookViewId="0">
      <selection activeCell="I34" sqref="I34"/>
    </sheetView>
  </sheetViews>
  <sheetFormatPr defaultRowHeight="15" x14ac:dyDescent="0.25"/>
  <sheetData>
    <row r="1" spans="1:9" x14ac:dyDescent="0.25">
      <c r="A1" t="s">
        <v>39</v>
      </c>
      <c r="B1" t="s">
        <v>40</v>
      </c>
      <c r="C1" t="s">
        <v>41</v>
      </c>
      <c r="D1" t="s">
        <v>42</v>
      </c>
      <c r="E1" t="s">
        <v>72</v>
      </c>
      <c r="F1" t="s">
        <v>43</v>
      </c>
      <c r="G1" t="s">
        <v>44</v>
      </c>
      <c r="H1" t="s">
        <v>45</v>
      </c>
    </row>
    <row r="2" spans="1:9" x14ac:dyDescent="0.25">
      <c r="A2" s="164">
        <v>55226</v>
      </c>
      <c r="F2">
        <v>3.32</v>
      </c>
      <c r="G2" s="168">
        <v>0.19139999999999999</v>
      </c>
      <c r="H2" s="149">
        <v>0.6354479999999999</v>
      </c>
      <c r="I2" s="149"/>
    </row>
    <row r="3" spans="1:9" x14ac:dyDescent="0.25">
      <c r="A3" s="164">
        <v>55227</v>
      </c>
      <c r="F3">
        <v>4.125</v>
      </c>
      <c r="G3" s="168">
        <v>0.19139999999999999</v>
      </c>
      <c r="H3" s="149">
        <v>0.78952499999999992</v>
      </c>
      <c r="I3" s="149"/>
    </row>
    <row r="4" spans="1:9" x14ac:dyDescent="0.25">
      <c r="A4" s="164">
        <v>55230</v>
      </c>
      <c r="F4">
        <v>3.93</v>
      </c>
      <c r="G4" s="168">
        <v>0.19139999999999999</v>
      </c>
      <c r="H4" s="149">
        <v>0.75220199999999993</v>
      </c>
      <c r="I4" s="149"/>
    </row>
    <row r="5" spans="1:9" x14ac:dyDescent="0.25">
      <c r="A5" s="164">
        <v>55299</v>
      </c>
      <c r="F5">
        <v>4</v>
      </c>
      <c r="G5" s="168">
        <v>0.19139999999999999</v>
      </c>
      <c r="H5" s="149">
        <v>0.76559999999999995</v>
      </c>
      <c r="I5" s="149"/>
    </row>
    <row r="6" spans="1:9" x14ac:dyDescent="0.25">
      <c r="A6" s="164">
        <v>63519</v>
      </c>
      <c r="F6">
        <v>6.59</v>
      </c>
      <c r="G6" s="168">
        <v>0.19139999999999999</v>
      </c>
      <c r="H6" s="149">
        <v>1.2613259999999999</v>
      </c>
      <c r="I6" s="149"/>
    </row>
    <row r="7" spans="1:9" x14ac:dyDescent="0.25">
      <c r="A7" s="164">
        <v>63520</v>
      </c>
      <c r="F7">
        <v>6.59</v>
      </c>
      <c r="G7" s="168">
        <v>0.19139999999999999</v>
      </c>
      <c r="H7" s="149">
        <v>1.2613259999999999</v>
      </c>
      <c r="I7" s="149"/>
    </row>
    <row r="8" spans="1:9" x14ac:dyDescent="0.25">
      <c r="A8" s="164">
        <v>63912</v>
      </c>
      <c r="F8">
        <v>7.89</v>
      </c>
      <c r="G8" s="168">
        <v>0.19139999999999999</v>
      </c>
      <c r="H8" s="149">
        <v>1.5101459999999998</v>
      </c>
      <c r="I8" s="149"/>
    </row>
    <row r="9" spans="1:9" x14ac:dyDescent="0.25">
      <c r="A9" s="164">
        <v>63913</v>
      </c>
      <c r="F9">
        <v>6.62</v>
      </c>
      <c r="G9" s="168">
        <v>0.19139999999999999</v>
      </c>
      <c r="H9" s="149">
        <v>1.2670679999999999</v>
      </c>
      <c r="I9" s="149"/>
    </row>
    <row r="10" spans="1:9" x14ac:dyDescent="0.25">
      <c r="A10" s="164">
        <v>63916</v>
      </c>
      <c r="F10">
        <v>6.62</v>
      </c>
      <c r="G10" s="168">
        <v>0.19139999999999999</v>
      </c>
      <c r="H10" s="149">
        <v>1.2670679999999999</v>
      </c>
      <c r="I10" s="149"/>
    </row>
    <row r="11" spans="1:9" x14ac:dyDescent="0.25">
      <c r="A11" s="164">
        <v>67604</v>
      </c>
      <c r="F11">
        <v>14.27</v>
      </c>
      <c r="G11" s="168">
        <v>0.19139999999999999</v>
      </c>
      <c r="H11" s="149">
        <v>2.7312779999999997</v>
      </c>
      <c r="I11" s="149"/>
    </row>
    <row r="12" spans="1:9" x14ac:dyDescent="0.25">
      <c r="A12" s="164">
        <v>67605</v>
      </c>
      <c r="F12">
        <v>17.61</v>
      </c>
      <c r="G12" s="168">
        <v>0.19139999999999999</v>
      </c>
      <c r="H12" s="149">
        <v>3.3705539999999998</v>
      </c>
      <c r="I12" s="149"/>
    </row>
    <row r="13" spans="1:9" x14ac:dyDescent="0.25">
      <c r="A13" s="164">
        <v>67606</v>
      </c>
      <c r="F13">
        <v>13.55</v>
      </c>
      <c r="G13" s="168">
        <v>0.19139999999999999</v>
      </c>
      <c r="H13" s="149">
        <v>2.5934699999999999</v>
      </c>
      <c r="I13" s="149"/>
    </row>
    <row r="14" spans="1:9" x14ac:dyDescent="0.25">
      <c r="A14" s="164">
        <v>67607</v>
      </c>
      <c r="F14">
        <v>19.86</v>
      </c>
      <c r="G14" s="168">
        <v>0.19139999999999999</v>
      </c>
      <c r="H14" s="149">
        <v>3.8012039999999998</v>
      </c>
      <c r="I14" s="149"/>
    </row>
    <row r="15" spans="1:9" x14ac:dyDescent="0.25">
      <c r="A15" s="164">
        <v>67608</v>
      </c>
      <c r="F15">
        <v>16.47</v>
      </c>
      <c r="G15" s="168">
        <v>0.19139999999999999</v>
      </c>
      <c r="H15" s="149">
        <v>3.1523579999999995</v>
      </c>
      <c r="I15" s="149"/>
    </row>
    <row r="16" spans="1:9" x14ac:dyDescent="0.25">
      <c r="A16" s="164">
        <v>67609</v>
      </c>
      <c r="F16">
        <v>14.27</v>
      </c>
      <c r="G16" s="168">
        <v>0.19139999999999999</v>
      </c>
      <c r="H16" s="149">
        <v>2.7312779999999997</v>
      </c>
      <c r="I16" s="149"/>
    </row>
    <row r="17" spans="1:9" x14ac:dyDescent="0.25">
      <c r="A17" s="164">
        <v>67610</v>
      </c>
      <c r="F17">
        <v>10.96</v>
      </c>
      <c r="G17" s="168">
        <v>0.19139999999999999</v>
      </c>
      <c r="H17" s="149">
        <v>2.0977440000000001</v>
      </c>
      <c r="I17" s="149"/>
    </row>
    <row r="18" spans="1:9" x14ac:dyDescent="0.25">
      <c r="A18" s="164">
        <v>67611</v>
      </c>
      <c r="F18">
        <v>8.1</v>
      </c>
      <c r="G18" s="168">
        <v>0.19139999999999999</v>
      </c>
      <c r="H18" s="149">
        <v>1.5503399999999998</v>
      </c>
      <c r="I18" s="149"/>
    </row>
    <row r="19" spans="1:9" x14ac:dyDescent="0.25">
      <c r="A19" s="164">
        <v>67620</v>
      </c>
      <c r="F19">
        <v>17.71</v>
      </c>
      <c r="G19" s="168">
        <v>0.19139999999999999</v>
      </c>
      <c r="H19" s="149">
        <v>3.389694</v>
      </c>
      <c r="I19" s="149"/>
    </row>
    <row r="20" spans="1:9" x14ac:dyDescent="0.25">
      <c r="A20" s="164">
        <v>67624</v>
      </c>
      <c r="F20">
        <v>15.19</v>
      </c>
      <c r="G20" s="168">
        <v>0.19139999999999999</v>
      </c>
      <c r="H20" s="149">
        <v>2.9073659999999997</v>
      </c>
      <c r="I20" s="149"/>
    </row>
    <row r="21" spans="1:9" x14ac:dyDescent="0.25">
      <c r="A21" s="164">
        <v>68521</v>
      </c>
      <c r="F21">
        <v>8.42</v>
      </c>
      <c r="G21" s="168">
        <v>0.19139999999999999</v>
      </c>
      <c r="H21" s="149">
        <v>1.6115879999999998</v>
      </c>
      <c r="I21" s="149"/>
    </row>
    <row r="22" spans="1:9" x14ac:dyDescent="0.25">
      <c r="A22" s="164">
        <v>68523</v>
      </c>
      <c r="F22">
        <v>6.45</v>
      </c>
      <c r="G22" s="168">
        <v>0.19139999999999999</v>
      </c>
      <c r="H22" s="149">
        <v>1.2345299999999999</v>
      </c>
      <c r="I22" s="149"/>
    </row>
    <row r="23" spans="1:9" x14ac:dyDescent="0.25">
      <c r="A23" s="164">
        <v>68525</v>
      </c>
      <c r="F23">
        <v>8.42</v>
      </c>
      <c r="G23" s="168">
        <v>0.19139999999999999</v>
      </c>
      <c r="H23" s="149">
        <v>1.6115879999999998</v>
      </c>
      <c r="I23" s="149"/>
    </row>
    <row r="24" spans="1:9" x14ac:dyDescent="0.25">
      <c r="A24" s="164">
        <v>68534</v>
      </c>
      <c r="F24">
        <v>8.42</v>
      </c>
      <c r="G24" s="168">
        <v>0.19139999999999999</v>
      </c>
      <c r="H24" s="149">
        <v>1.6115879999999998</v>
      </c>
      <c r="I24" s="149"/>
    </row>
    <row r="25" spans="1:9" x14ac:dyDescent="0.25">
      <c r="A25" s="164">
        <v>68543</v>
      </c>
      <c r="F25">
        <v>5.82</v>
      </c>
      <c r="G25" s="168">
        <v>0.19139999999999999</v>
      </c>
      <c r="H25" s="149">
        <v>1.1139479999999999</v>
      </c>
      <c r="I25" s="149"/>
    </row>
    <row r="26" spans="1:9" x14ac:dyDescent="0.25">
      <c r="A26" s="164">
        <v>68544</v>
      </c>
      <c r="F26">
        <v>5.82</v>
      </c>
      <c r="G26" s="168">
        <v>0.19139999999999999</v>
      </c>
      <c r="H26" s="149">
        <v>1.1139479999999999</v>
      </c>
      <c r="I26" s="149"/>
    </row>
    <row r="27" spans="1:9" x14ac:dyDescent="0.25">
      <c r="A27" s="164">
        <v>68582</v>
      </c>
      <c r="F27">
        <v>6.31</v>
      </c>
      <c r="G27" s="168">
        <v>0.19139999999999999</v>
      </c>
      <c r="H27" s="149">
        <v>1.2077339999999999</v>
      </c>
      <c r="I27" s="149"/>
    </row>
    <row r="28" spans="1:9" x14ac:dyDescent="0.25">
      <c r="A28" s="170">
        <v>68586</v>
      </c>
      <c r="F28">
        <v>6.31</v>
      </c>
      <c r="G28" s="168">
        <v>0.19139999999999999</v>
      </c>
      <c r="H28" s="149">
        <v>1.2077339999999999</v>
      </c>
      <c r="I28" s="149"/>
    </row>
    <row r="29" spans="1:9" x14ac:dyDescent="0.25">
      <c r="A29" s="164">
        <v>68591</v>
      </c>
      <c r="F29">
        <v>6.31</v>
      </c>
      <c r="G29" s="168">
        <v>0.19139999999999999</v>
      </c>
      <c r="H29" s="149">
        <v>1.2077339999999999</v>
      </c>
      <c r="I29" s="149"/>
    </row>
    <row r="30" spans="1:9" x14ac:dyDescent="0.25">
      <c r="A30" s="164">
        <v>68592</v>
      </c>
      <c r="F30">
        <v>6.31</v>
      </c>
      <c r="G30" s="168">
        <v>0.19139999999999999</v>
      </c>
      <c r="H30" s="149">
        <v>1.2077339999999999</v>
      </c>
      <c r="I30" s="149"/>
    </row>
    <row r="31" spans="1:9" x14ac:dyDescent="0.25">
      <c r="A31" s="164">
        <v>68594</v>
      </c>
      <c r="F31">
        <v>4.84</v>
      </c>
      <c r="G31" s="168">
        <v>0.19139999999999999</v>
      </c>
      <c r="H31" s="149">
        <v>0.92637599999999987</v>
      </c>
      <c r="I31" s="149"/>
    </row>
    <row r="32" spans="1:9" ht="14.25" customHeight="1" x14ac:dyDescent="0.25">
      <c r="A32" s="170">
        <v>68605</v>
      </c>
      <c r="F32">
        <v>7.01</v>
      </c>
      <c r="G32" s="168">
        <v>0.19139999999999999</v>
      </c>
      <c r="H32" s="149">
        <v>1.3417139999999999</v>
      </c>
      <c r="I32" s="149"/>
    </row>
    <row r="33" spans="1:9" ht="14.25" customHeight="1" x14ac:dyDescent="0.25">
      <c r="A33" s="170">
        <v>68608</v>
      </c>
      <c r="F33">
        <v>7.01</v>
      </c>
      <c r="G33" s="168">
        <v>0.19139999999999999</v>
      </c>
      <c r="H33" s="149">
        <v>1.3417139999999999</v>
      </c>
      <c r="I33" s="149"/>
    </row>
    <row r="34" spans="1:9" ht="14.25" customHeight="1" x14ac:dyDescent="0.25">
      <c r="A34" s="170">
        <v>68612</v>
      </c>
      <c r="F34">
        <v>5.88</v>
      </c>
      <c r="G34" s="168">
        <v>0.19139999999999999</v>
      </c>
      <c r="H34" s="149">
        <v>1.1299999999999999</v>
      </c>
      <c r="I34" s="149"/>
    </row>
    <row r="35" spans="1:9" x14ac:dyDescent="0.25">
      <c r="A35" s="164">
        <v>68724</v>
      </c>
      <c r="F35">
        <v>4.45</v>
      </c>
      <c r="G35" s="168">
        <v>0.19139999999999999</v>
      </c>
      <c r="H35" s="149">
        <v>0.85172999999999999</v>
      </c>
      <c r="I35" s="149"/>
    </row>
    <row r="36" spans="1:9" x14ac:dyDescent="0.25">
      <c r="A36" s="164">
        <v>72558</v>
      </c>
      <c r="F36">
        <v>7.43</v>
      </c>
      <c r="G36" s="168">
        <v>0.19139999999999999</v>
      </c>
      <c r="H36" s="149">
        <v>1.4221019999999998</v>
      </c>
      <c r="I36" s="149"/>
    </row>
    <row r="37" spans="1:9" x14ac:dyDescent="0.25">
      <c r="A37" s="164">
        <v>72560</v>
      </c>
      <c r="F37">
        <v>7.43</v>
      </c>
      <c r="G37" s="168">
        <v>0.19139999999999999</v>
      </c>
      <c r="H37" s="149">
        <v>1.4221019999999998</v>
      </c>
      <c r="I37" s="149"/>
    </row>
    <row r="38" spans="1:9" x14ac:dyDescent="0.25">
      <c r="A38" s="164">
        <v>72565</v>
      </c>
      <c r="F38">
        <v>7.43</v>
      </c>
      <c r="G38" s="168">
        <v>0.19139999999999999</v>
      </c>
      <c r="H38" s="149">
        <v>1.4221019999999998</v>
      </c>
      <c r="I38" s="149"/>
    </row>
    <row r="39" spans="1:9" x14ac:dyDescent="0.25">
      <c r="A39" s="164">
        <v>72580</v>
      </c>
      <c r="F39">
        <v>5.53</v>
      </c>
      <c r="G39" s="168">
        <v>0.19139999999999999</v>
      </c>
      <c r="H39" s="149">
        <v>1.0584419999999999</v>
      </c>
      <c r="I39" s="149"/>
    </row>
    <row r="40" spans="1:9" x14ac:dyDescent="0.25">
      <c r="A40" s="164">
        <v>72581</v>
      </c>
      <c r="F40">
        <v>5.53</v>
      </c>
      <c r="G40" s="168">
        <v>0.19139999999999999</v>
      </c>
      <c r="H40" s="149">
        <v>1.0584419999999999</v>
      </c>
      <c r="I40" s="149"/>
    </row>
    <row r="41" spans="1:9" x14ac:dyDescent="0.25">
      <c r="A41" s="164">
        <v>72671</v>
      </c>
      <c r="F41">
        <v>2.25</v>
      </c>
      <c r="G41" s="168">
        <v>0.19139999999999999</v>
      </c>
      <c r="H41" s="149">
        <v>0.43064999999999998</v>
      </c>
      <c r="I41" s="149"/>
    </row>
    <row r="42" spans="1:9" x14ac:dyDescent="0.25">
      <c r="A42" s="164">
        <v>72672</v>
      </c>
      <c r="F42">
        <v>2.25</v>
      </c>
      <c r="G42" s="168">
        <v>0.19139999999999999</v>
      </c>
      <c r="H42" s="149">
        <v>0.43064999999999998</v>
      </c>
      <c r="I42" s="149"/>
    </row>
    <row r="43" spans="1:9" x14ac:dyDescent="0.25">
      <c r="A43" s="164">
        <v>73020</v>
      </c>
      <c r="F43">
        <v>5.55</v>
      </c>
      <c r="G43" s="168">
        <v>0.19139999999999999</v>
      </c>
      <c r="H43" s="149">
        <v>1.0622699999999998</v>
      </c>
      <c r="I43" s="149"/>
    </row>
    <row r="44" spans="1:9" x14ac:dyDescent="0.25">
      <c r="A44" s="164">
        <v>73022</v>
      </c>
      <c r="F44">
        <v>5.55</v>
      </c>
      <c r="G44" s="168">
        <v>0.19139999999999999</v>
      </c>
      <c r="H44" s="149">
        <v>1.0622699999999998</v>
      </c>
      <c r="I44" s="149"/>
    </row>
    <row r="45" spans="1:9" x14ac:dyDescent="0.25">
      <c r="A45" s="164">
        <v>73037</v>
      </c>
      <c r="F45">
        <v>17.45</v>
      </c>
      <c r="G45" s="168">
        <v>0.19139999999999999</v>
      </c>
      <c r="H45" s="149">
        <v>3.3399299999999998</v>
      </c>
      <c r="I45" s="149"/>
    </row>
    <row r="46" spans="1:9" x14ac:dyDescent="0.25">
      <c r="A46" s="164">
        <v>73087</v>
      </c>
      <c r="F46">
        <v>13.6</v>
      </c>
      <c r="G46" s="168">
        <v>0.19139999999999999</v>
      </c>
      <c r="H46" s="149">
        <v>2.6030399999999996</v>
      </c>
      <c r="I46" s="149"/>
    </row>
    <row r="47" spans="1:9" x14ac:dyDescent="0.25">
      <c r="A47" s="164">
        <v>73140</v>
      </c>
      <c r="F47">
        <v>10.35</v>
      </c>
      <c r="G47" s="168">
        <v>0.19139999999999999</v>
      </c>
      <c r="H47" s="149">
        <v>1.9809899999999998</v>
      </c>
      <c r="I47" s="149"/>
    </row>
    <row r="48" spans="1:9" x14ac:dyDescent="0.25">
      <c r="A48" s="164">
        <v>73141</v>
      </c>
      <c r="F48">
        <v>10.35</v>
      </c>
      <c r="G48" s="168">
        <v>0.19139999999999999</v>
      </c>
      <c r="H48" s="149">
        <v>1.9809899999999998</v>
      </c>
      <c r="I48" s="149"/>
    </row>
    <row r="49" spans="1:9" x14ac:dyDescent="0.25">
      <c r="A49" s="164">
        <v>73142</v>
      </c>
      <c r="F49">
        <v>7.63</v>
      </c>
      <c r="G49" s="168">
        <v>0.19139999999999999</v>
      </c>
      <c r="H49" s="149">
        <v>1.4603819999999998</v>
      </c>
      <c r="I49" s="149"/>
    </row>
    <row r="50" spans="1:9" x14ac:dyDescent="0.25">
      <c r="A50" s="164">
        <v>73143</v>
      </c>
      <c r="F50">
        <v>7.63</v>
      </c>
      <c r="G50" s="168">
        <v>0.19139999999999999</v>
      </c>
      <c r="H50" s="149">
        <v>1.4603819999999998</v>
      </c>
      <c r="I50" s="149"/>
    </row>
    <row r="51" spans="1:9" x14ac:dyDescent="0.25">
      <c r="A51" s="164">
        <v>73158</v>
      </c>
      <c r="F51">
        <v>7.43</v>
      </c>
      <c r="G51" s="168">
        <v>0.19139999999999999</v>
      </c>
      <c r="H51" s="149">
        <v>1.4221019999999998</v>
      </c>
      <c r="I51" s="149"/>
    </row>
    <row r="52" spans="1:9" x14ac:dyDescent="0.25">
      <c r="A52" s="164">
        <v>73159</v>
      </c>
      <c r="F52">
        <v>7.43</v>
      </c>
      <c r="G52" s="168">
        <v>0.19139999999999999</v>
      </c>
      <c r="H52" s="149">
        <v>1.4221019999999998</v>
      </c>
      <c r="I52" s="149"/>
    </row>
    <row r="53" spans="1:9" x14ac:dyDescent="0.25">
      <c r="A53" s="164">
        <v>73165</v>
      </c>
      <c r="F53">
        <v>15.82</v>
      </c>
      <c r="G53" s="168">
        <v>0.19139999999999999</v>
      </c>
      <c r="H53" s="149">
        <v>3.0279479999999999</v>
      </c>
      <c r="I53" s="149"/>
    </row>
    <row r="54" spans="1:9" x14ac:dyDescent="0.25">
      <c r="A54" s="164">
        <v>73318</v>
      </c>
      <c r="F54">
        <v>7.46</v>
      </c>
      <c r="G54" s="168">
        <v>0.19139999999999999</v>
      </c>
      <c r="H54" s="149">
        <v>1.4278439999999999</v>
      </c>
      <c r="I54" s="149"/>
    </row>
    <row r="55" spans="1:9" x14ac:dyDescent="0.25">
      <c r="A55" s="164">
        <v>73338</v>
      </c>
      <c r="F55">
        <v>7.46</v>
      </c>
      <c r="G55" s="168">
        <v>0.19139999999999999</v>
      </c>
      <c r="H55" s="149">
        <v>1.4278439999999999</v>
      </c>
      <c r="I55" s="149"/>
    </row>
    <row r="56" spans="1:9" x14ac:dyDescent="0.25">
      <c r="A56" s="170">
        <v>74772</v>
      </c>
      <c r="F56">
        <v>6.23</v>
      </c>
      <c r="G56" s="168">
        <v>0.19139999999999999</v>
      </c>
      <c r="H56" s="149">
        <v>1.1924220000000001</v>
      </c>
      <c r="I56" s="149"/>
    </row>
    <row r="57" spans="1:9" x14ac:dyDescent="0.25">
      <c r="A57" s="164">
        <v>74795</v>
      </c>
      <c r="F57">
        <v>10.35</v>
      </c>
      <c r="G57" s="168">
        <v>0.19139999999999999</v>
      </c>
      <c r="H57" s="149">
        <v>1.9809899999999998</v>
      </c>
      <c r="I57" s="149"/>
    </row>
    <row r="58" spans="1:9" x14ac:dyDescent="0.25">
      <c r="A58" s="170">
        <v>74849</v>
      </c>
      <c r="F58">
        <v>6.23</v>
      </c>
      <c r="G58" s="168">
        <v>0.19139999999999999</v>
      </c>
      <c r="H58" s="149">
        <v>1.1924220000000001</v>
      </c>
      <c r="I58" s="149"/>
    </row>
    <row r="59" spans="1:9" x14ac:dyDescent="0.25">
      <c r="A59" s="164">
        <v>78313</v>
      </c>
      <c r="F59">
        <v>6.01</v>
      </c>
      <c r="G59" s="168">
        <v>0.19139999999999999</v>
      </c>
      <c r="H59" s="149">
        <v>1.1503139999999998</v>
      </c>
      <c r="I59" s="149"/>
    </row>
    <row r="60" spans="1:9" x14ac:dyDescent="0.25">
      <c r="A60" s="164">
        <v>78314</v>
      </c>
      <c r="F60">
        <v>5.44</v>
      </c>
      <c r="G60" s="168">
        <v>0.19139999999999999</v>
      </c>
      <c r="H60" s="149">
        <v>1.0412159999999999</v>
      </c>
      <c r="I60" s="149"/>
    </row>
    <row r="61" spans="1:9" x14ac:dyDescent="0.25">
      <c r="A61" s="164">
        <v>78315</v>
      </c>
      <c r="F61">
        <v>5.44</v>
      </c>
      <c r="G61" s="168">
        <v>0.19139999999999999</v>
      </c>
      <c r="H61" s="149">
        <v>1.0412159999999999</v>
      </c>
      <c r="I61" s="149"/>
    </row>
    <row r="62" spans="1:9" x14ac:dyDescent="0.25">
      <c r="A62" s="164">
        <v>78352</v>
      </c>
      <c r="F62">
        <v>7.82</v>
      </c>
      <c r="G62" s="168">
        <v>0.19139999999999999</v>
      </c>
      <c r="H62" s="149">
        <v>1.496748</v>
      </c>
      <c r="I62" s="149"/>
    </row>
    <row r="63" spans="1:9" x14ac:dyDescent="0.25">
      <c r="A63" s="164">
        <v>78353</v>
      </c>
      <c r="F63">
        <v>7.82</v>
      </c>
      <c r="G63" s="168">
        <v>0.19139999999999999</v>
      </c>
      <c r="H63" s="149">
        <v>1.496748</v>
      </c>
      <c r="I63" s="149"/>
    </row>
    <row r="64" spans="1:9" x14ac:dyDescent="0.25">
      <c r="A64" s="164">
        <v>78356</v>
      </c>
      <c r="F64">
        <v>2.1800000000000002</v>
      </c>
      <c r="G64" s="168">
        <v>0.19139999999999999</v>
      </c>
      <c r="H64" s="149">
        <v>0.41725200000000001</v>
      </c>
      <c r="I64" s="149"/>
    </row>
    <row r="65" spans="1:9" x14ac:dyDescent="0.25">
      <c r="A65" s="164">
        <v>78357</v>
      </c>
      <c r="F65">
        <v>2.1800000000000002</v>
      </c>
      <c r="G65" s="168">
        <v>0.19139999999999999</v>
      </c>
      <c r="H65" s="149">
        <v>0.41725200000000001</v>
      </c>
      <c r="I65" s="149"/>
    </row>
    <row r="66" spans="1:9" x14ac:dyDescent="0.25">
      <c r="A66" s="164">
        <v>78359</v>
      </c>
      <c r="F66">
        <v>2.1800000000000002</v>
      </c>
      <c r="G66" s="168">
        <v>0.19139999999999999</v>
      </c>
      <c r="H66" s="149">
        <v>0.41725200000000001</v>
      </c>
      <c r="I66" s="149"/>
    </row>
    <row r="67" spans="1:9" x14ac:dyDescent="0.25">
      <c r="A67" s="164">
        <v>78361</v>
      </c>
      <c r="F67">
        <v>2.1800000000000002</v>
      </c>
      <c r="G67" s="168">
        <v>0.19139999999999999</v>
      </c>
      <c r="H67" s="149">
        <v>0.41725200000000001</v>
      </c>
      <c r="I67" s="149"/>
    </row>
    <row r="68" spans="1:9" x14ac:dyDescent="0.25">
      <c r="A68" s="164">
        <v>78364</v>
      </c>
      <c r="F68">
        <v>5.13</v>
      </c>
      <c r="G68" s="168">
        <v>0.19139999999999999</v>
      </c>
      <c r="H68" s="149">
        <v>0.98188199999999992</v>
      </c>
      <c r="I68" s="149"/>
    </row>
    <row r="69" spans="1:9" x14ac:dyDescent="0.25">
      <c r="A69" s="164">
        <v>78365</v>
      </c>
      <c r="F69">
        <v>5.13</v>
      </c>
      <c r="G69" s="168">
        <v>0.19139999999999999</v>
      </c>
      <c r="H69" s="149">
        <v>0.98188199999999992</v>
      </c>
      <c r="I69" s="149"/>
    </row>
    <row r="70" spans="1:9" x14ac:dyDescent="0.25">
      <c r="A70" s="164">
        <v>78366</v>
      </c>
      <c r="F70">
        <v>5.13</v>
      </c>
      <c r="G70" s="168">
        <v>0.19139999999999999</v>
      </c>
      <c r="H70" s="149">
        <v>0.98188199999999992</v>
      </c>
      <c r="I70" s="149"/>
    </row>
    <row r="71" spans="1:9" x14ac:dyDescent="0.25">
      <c r="A71" s="164">
        <v>78367</v>
      </c>
      <c r="F71">
        <v>5.13</v>
      </c>
      <c r="G71" s="168">
        <v>0.19139999999999999</v>
      </c>
      <c r="H71" s="149">
        <v>0.98188199999999992</v>
      </c>
      <c r="I71" s="149"/>
    </row>
    <row r="72" spans="1:9" x14ac:dyDescent="0.25">
      <c r="A72" s="164">
        <v>78368</v>
      </c>
      <c r="F72">
        <v>5.44</v>
      </c>
      <c r="G72" s="168">
        <v>0.19139999999999999</v>
      </c>
      <c r="H72" s="149">
        <v>1.0412159999999999</v>
      </c>
      <c r="I72" s="149"/>
    </row>
    <row r="73" spans="1:9" x14ac:dyDescent="0.25">
      <c r="A73" s="164">
        <v>78369</v>
      </c>
      <c r="F73">
        <v>5.44</v>
      </c>
      <c r="G73" s="168">
        <v>0.19139999999999999</v>
      </c>
      <c r="H73" s="149">
        <v>1.0412159999999999</v>
      </c>
      <c r="I73" s="149"/>
    </row>
    <row r="74" spans="1:9" x14ac:dyDescent="0.25">
      <c r="A74" s="164">
        <v>78372</v>
      </c>
      <c r="F74">
        <v>7.62</v>
      </c>
      <c r="G74" s="168">
        <v>0.19139999999999999</v>
      </c>
      <c r="H74" s="149">
        <v>1.4584679999999999</v>
      </c>
      <c r="I74" s="149"/>
    </row>
    <row r="75" spans="1:9" x14ac:dyDescent="0.25">
      <c r="A75" s="164">
        <v>78373</v>
      </c>
      <c r="F75">
        <v>7.62</v>
      </c>
      <c r="G75" s="168">
        <v>0.19139999999999999</v>
      </c>
      <c r="H75" s="149">
        <v>1.4584679999999999</v>
      </c>
      <c r="I75" s="149"/>
    </row>
    <row r="76" spans="1:9" x14ac:dyDescent="0.25">
      <c r="A76" s="164">
        <v>78376</v>
      </c>
      <c r="F76">
        <v>3.63</v>
      </c>
      <c r="G76" s="168">
        <v>0.19139999999999999</v>
      </c>
      <c r="H76" s="149">
        <v>0.6947819999999999</v>
      </c>
      <c r="I76" s="149"/>
    </row>
    <row r="77" spans="1:9" x14ac:dyDescent="0.25">
      <c r="A77" s="164">
        <v>78377</v>
      </c>
      <c r="F77">
        <v>1.81</v>
      </c>
      <c r="G77" s="168">
        <v>0.19139999999999999</v>
      </c>
      <c r="H77" s="149">
        <v>0.34643399999999996</v>
      </c>
      <c r="I77" s="149"/>
    </row>
    <row r="78" spans="1:9" x14ac:dyDescent="0.25">
      <c r="A78" s="164">
        <v>78378</v>
      </c>
      <c r="F78">
        <v>3.37</v>
      </c>
      <c r="G78" s="168">
        <v>0.19139999999999999</v>
      </c>
      <c r="H78" s="149">
        <v>0.64501799999999998</v>
      </c>
      <c r="I78" s="149"/>
    </row>
    <row r="79" spans="1:9" x14ac:dyDescent="0.25">
      <c r="A79" s="164">
        <v>78379</v>
      </c>
      <c r="F79">
        <v>3.37</v>
      </c>
      <c r="G79" s="168">
        <v>0.19139999999999999</v>
      </c>
      <c r="H79" s="149">
        <v>0.64501799999999998</v>
      </c>
      <c r="I79" s="149"/>
    </row>
    <row r="80" spans="1:9" x14ac:dyDescent="0.25">
      <c r="A80" s="164">
        <v>78398</v>
      </c>
      <c r="F80">
        <v>6.16</v>
      </c>
      <c r="G80" s="168">
        <v>0.19139999999999999</v>
      </c>
      <c r="H80" s="149">
        <v>1.1790239999999998</v>
      </c>
      <c r="I80" s="149"/>
    </row>
    <row r="81" spans="1:9" x14ac:dyDescent="0.25">
      <c r="A81" s="164">
        <v>78399</v>
      </c>
      <c r="F81">
        <v>6.16</v>
      </c>
      <c r="G81" s="168">
        <v>0.19139999999999999</v>
      </c>
      <c r="H81" s="149">
        <v>1.1790239999999998</v>
      </c>
      <c r="I81" s="149"/>
    </row>
    <row r="82" spans="1:9" x14ac:dyDescent="0.25">
      <c r="A82" s="164">
        <v>78637</v>
      </c>
      <c r="F82">
        <v>5.88</v>
      </c>
      <c r="G82" s="168">
        <v>0.19139999999999999</v>
      </c>
      <c r="H82" s="149">
        <v>1.125432</v>
      </c>
      <c r="I82" s="149"/>
    </row>
    <row r="83" spans="1:9" x14ac:dyDescent="0.25">
      <c r="A83" s="164">
        <v>78638</v>
      </c>
      <c r="F83">
        <v>5.88</v>
      </c>
      <c r="G83" s="168">
        <v>0.19139999999999999</v>
      </c>
      <c r="H83" s="149">
        <v>1.125432</v>
      </c>
      <c r="I83" s="149"/>
    </row>
    <row r="84" spans="1:9" x14ac:dyDescent="0.25">
      <c r="A84" s="164">
        <v>78639</v>
      </c>
      <c r="F84">
        <v>5.88</v>
      </c>
      <c r="G84" s="168">
        <v>0.19139999999999999</v>
      </c>
      <c r="H84" s="149">
        <v>1.125432</v>
      </c>
      <c r="I84" s="149"/>
    </row>
    <row r="85" spans="1:9" x14ac:dyDescent="0.25">
      <c r="A85" s="164">
        <v>78640</v>
      </c>
      <c r="F85">
        <v>5.88</v>
      </c>
      <c r="G85" s="168">
        <v>0.19139999999999999</v>
      </c>
      <c r="H85" s="149">
        <v>1.125432</v>
      </c>
      <c r="I85" s="149"/>
    </row>
    <row r="86" spans="1:9" x14ac:dyDescent="0.25">
      <c r="A86" s="164">
        <v>78647</v>
      </c>
      <c r="F86">
        <v>8.82</v>
      </c>
      <c r="G86" s="168">
        <v>0.19139999999999999</v>
      </c>
      <c r="H86" s="149">
        <v>1.688148</v>
      </c>
      <c r="I86" s="149"/>
    </row>
    <row r="87" spans="1:9" x14ac:dyDescent="0.25">
      <c r="A87" s="164">
        <v>78648</v>
      </c>
      <c r="F87">
        <v>8.82</v>
      </c>
      <c r="G87" s="168">
        <v>0.19139999999999999</v>
      </c>
      <c r="H87" s="149">
        <v>1.688148</v>
      </c>
      <c r="I87" s="149"/>
    </row>
    <row r="88" spans="1:9" x14ac:dyDescent="0.25">
      <c r="A88" s="164">
        <v>78649</v>
      </c>
      <c r="F88">
        <v>8.82</v>
      </c>
      <c r="G88" s="168">
        <v>0.19139999999999999</v>
      </c>
      <c r="H88" s="149">
        <v>1.688148</v>
      </c>
      <c r="I88" s="149"/>
    </row>
    <row r="89" spans="1:9" x14ac:dyDescent="0.25">
      <c r="A89" s="164">
        <v>78650</v>
      </c>
      <c r="F89">
        <v>8.82</v>
      </c>
      <c r="G89" s="168">
        <v>0.19139999999999999</v>
      </c>
      <c r="H89" s="149">
        <v>1.688148</v>
      </c>
      <c r="I89" s="149"/>
    </row>
    <row r="90" spans="1:9" x14ac:dyDescent="0.25">
      <c r="A90" s="164">
        <v>78653</v>
      </c>
      <c r="F90">
        <v>5.88</v>
      </c>
      <c r="G90" s="168">
        <v>0.19139999999999999</v>
      </c>
      <c r="H90" s="149">
        <v>1.125432</v>
      </c>
      <c r="I90" s="149"/>
    </row>
    <row r="91" spans="1:9" x14ac:dyDescent="0.25">
      <c r="A91" s="164">
        <v>78654</v>
      </c>
      <c r="F91">
        <v>5.88</v>
      </c>
      <c r="G91" s="168">
        <v>0.19139999999999999</v>
      </c>
      <c r="H91" s="149">
        <v>1.125432</v>
      </c>
      <c r="I91" s="149"/>
    </row>
    <row r="92" spans="1:9" x14ac:dyDescent="0.25">
      <c r="A92" s="164">
        <v>78673</v>
      </c>
      <c r="F92">
        <v>7.43</v>
      </c>
      <c r="G92" s="168">
        <v>0.19139999999999999</v>
      </c>
      <c r="H92" s="149">
        <v>1.4221019999999998</v>
      </c>
      <c r="I92" s="149"/>
    </row>
    <row r="93" spans="1:9" x14ac:dyDescent="0.25">
      <c r="A93" s="164">
        <v>78674</v>
      </c>
      <c r="F93">
        <v>7.43</v>
      </c>
      <c r="G93" s="168">
        <v>0.19139999999999999</v>
      </c>
      <c r="H93" s="149">
        <v>1.4221019999999998</v>
      </c>
      <c r="I93" s="149"/>
    </row>
    <row r="94" spans="1:9" x14ac:dyDescent="0.25">
      <c r="A94" s="164">
        <v>78697</v>
      </c>
      <c r="F94">
        <v>7.43</v>
      </c>
      <c r="G94" s="168">
        <v>0.19139999999999999</v>
      </c>
      <c r="H94" s="149">
        <v>1.4221019999999998</v>
      </c>
      <c r="I94" s="149"/>
    </row>
    <row r="95" spans="1:9" x14ac:dyDescent="0.25">
      <c r="A95" s="164">
        <v>78698</v>
      </c>
      <c r="F95">
        <v>7.43</v>
      </c>
      <c r="G95" s="168">
        <v>0.19139999999999999</v>
      </c>
      <c r="H95" s="149">
        <v>1.4221019999999998</v>
      </c>
      <c r="I95" s="149"/>
    </row>
    <row r="96" spans="1:9" x14ac:dyDescent="0.25">
      <c r="A96" s="164">
        <v>78771</v>
      </c>
      <c r="F96">
        <v>7.43</v>
      </c>
      <c r="G96" s="168">
        <v>0.19139999999999999</v>
      </c>
      <c r="H96" s="149">
        <v>1.4221019999999998</v>
      </c>
      <c r="I96" s="149"/>
    </row>
    <row r="97" spans="1:9" x14ac:dyDescent="0.25">
      <c r="A97" s="164">
        <v>78985</v>
      </c>
      <c r="F97">
        <v>7.65</v>
      </c>
      <c r="G97" s="168">
        <v>0.19139999999999999</v>
      </c>
      <c r="H97" s="149">
        <v>1.46421</v>
      </c>
      <c r="I97" s="149"/>
    </row>
    <row r="98" spans="1:9" x14ac:dyDescent="0.25">
      <c r="A98" s="164">
        <v>78986</v>
      </c>
      <c r="F98">
        <v>7.65</v>
      </c>
      <c r="G98" s="168">
        <v>0.19139999999999999</v>
      </c>
      <c r="H98" s="149">
        <v>1.46421</v>
      </c>
      <c r="I98" s="149"/>
    </row>
    <row r="99" spans="1:9" x14ac:dyDescent="0.25">
      <c r="A99" s="164">
        <v>78987</v>
      </c>
      <c r="F99">
        <v>7.65</v>
      </c>
      <c r="G99" s="168">
        <v>0.19139999999999999</v>
      </c>
      <c r="H99" s="149">
        <v>1.46421</v>
      </c>
      <c r="I99" s="149"/>
    </row>
    <row r="100" spans="1:9" x14ac:dyDescent="0.25">
      <c r="A100" s="164">
        <v>78998</v>
      </c>
      <c r="F100">
        <v>7.65</v>
      </c>
      <c r="G100" s="168">
        <v>0.19139999999999999</v>
      </c>
      <c r="H100" s="149">
        <v>1.46421</v>
      </c>
      <c r="I100" s="14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6"/>
  <sheetViews>
    <sheetView workbookViewId="0">
      <selection activeCell="I22" sqref="I22"/>
    </sheetView>
  </sheetViews>
  <sheetFormatPr defaultRowHeight="15" x14ac:dyDescent="0.25"/>
  <sheetData>
    <row r="1" spans="1:9" x14ac:dyDescent="0.25">
      <c r="A1" t="s">
        <v>39</v>
      </c>
      <c r="B1" t="s">
        <v>40</v>
      </c>
      <c r="C1" t="s">
        <v>41</v>
      </c>
      <c r="D1" t="s">
        <v>42</v>
      </c>
      <c r="E1" t="s">
        <v>72</v>
      </c>
      <c r="F1" t="s">
        <v>43</v>
      </c>
      <c r="G1" t="s">
        <v>44</v>
      </c>
      <c r="H1" t="s">
        <v>45</v>
      </c>
    </row>
    <row r="2" spans="1:9" x14ac:dyDescent="0.25">
      <c r="A2" s="164">
        <v>55230</v>
      </c>
      <c r="F2">
        <v>0.33</v>
      </c>
      <c r="G2" s="168">
        <v>0.46860000000000002</v>
      </c>
      <c r="H2" s="149">
        <v>0.15463800000000003</v>
      </c>
      <c r="I2" s="149"/>
    </row>
    <row r="3" spans="1:9" x14ac:dyDescent="0.25">
      <c r="A3" s="164">
        <v>55299</v>
      </c>
      <c r="F3">
        <v>0.37</v>
      </c>
      <c r="G3" s="168">
        <v>0.46860000000000002</v>
      </c>
      <c r="H3" s="149">
        <v>0.17338200000000001</v>
      </c>
      <c r="I3" s="149"/>
    </row>
    <row r="4" spans="1:9" x14ac:dyDescent="0.25">
      <c r="A4" s="164">
        <v>63519</v>
      </c>
      <c r="F4">
        <v>0.84</v>
      </c>
      <c r="G4" s="168">
        <v>0.46860000000000002</v>
      </c>
      <c r="H4" s="149">
        <v>0.39362399999999997</v>
      </c>
      <c r="I4" s="149"/>
    </row>
    <row r="5" spans="1:9" x14ac:dyDescent="0.25">
      <c r="A5" s="164">
        <v>63520</v>
      </c>
      <c r="F5">
        <v>0.84</v>
      </c>
      <c r="G5" s="168">
        <v>0.46860000000000002</v>
      </c>
      <c r="H5" s="149">
        <v>0.39362399999999997</v>
      </c>
      <c r="I5" s="149"/>
    </row>
    <row r="6" spans="1:9" x14ac:dyDescent="0.25">
      <c r="A6" s="164">
        <v>63912</v>
      </c>
      <c r="F6">
        <v>1.39</v>
      </c>
      <c r="G6" s="168">
        <v>0.46860000000000002</v>
      </c>
      <c r="H6" s="149">
        <v>0.65135399999999999</v>
      </c>
      <c r="I6" s="149"/>
    </row>
    <row r="7" spans="1:9" x14ac:dyDescent="0.25">
      <c r="A7" s="164">
        <v>63913</v>
      </c>
      <c r="F7">
        <v>1.1499999999999999</v>
      </c>
      <c r="G7" s="168">
        <v>0.46860000000000002</v>
      </c>
      <c r="H7" s="149">
        <v>0.53888999999999998</v>
      </c>
      <c r="I7" s="149"/>
    </row>
    <row r="8" spans="1:9" x14ac:dyDescent="0.25">
      <c r="A8" s="164">
        <v>63916</v>
      </c>
      <c r="F8">
        <v>1.1499999999999999</v>
      </c>
      <c r="G8" s="168">
        <v>0.46860000000000002</v>
      </c>
      <c r="H8" s="149">
        <v>0.53888999999999998</v>
      </c>
      <c r="I8" s="149"/>
    </row>
    <row r="9" spans="1:9" x14ac:dyDescent="0.25">
      <c r="A9" s="164">
        <v>68521</v>
      </c>
      <c r="F9">
        <v>1.5</v>
      </c>
      <c r="G9" s="168">
        <v>0.46860000000000002</v>
      </c>
      <c r="H9" s="149">
        <v>0.70290000000000008</v>
      </c>
      <c r="I9" s="149"/>
    </row>
    <row r="10" spans="1:9" x14ac:dyDescent="0.25">
      <c r="A10" s="164">
        <v>68523</v>
      </c>
      <c r="F10">
        <v>1.1299999999999999</v>
      </c>
      <c r="G10" s="168">
        <v>0.46860000000000002</v>
      </c>
      <c r="H10" s="149">
        <v>0.52951799999999993</v>
      </c>
      <c r="I10" s="149"/>
    </row>
    <row r="11" spans="1:9" x14ac:dyDescent="0.25">
      <c r="A11" s="164">
        <v>68525</v>
      </c>
      <c r="F11">
        <v>1.5</v>
      </c>
      <c r="G11" s="168">
        <v>0.46860000000000002</v>
      </c>
      <c r="H11" s="149">
        <v>0.71</v>
      </c>
      <c r="I11" s="149"/>
    </row>
    <row r="12" spans="1:9" x14ac:dyDescent="0.25">
      <c r="A12" s="164">
        <v>68534</v>
      </c>
      <c r="F12">
        <v>1.5</v>
      </c>
      <c r="G12" s="168">
        <v>0.46860000000000002</v>
      </c>
      <c r="H12" s="149">
        <v>0.71</v>
      </c>
      <c r="I12" s="149"/>
    </row>
    <row r="13" spans="1:9" x14ac:dyDescent="0.25">
      <c r="A13" s="164">
        <v>68543</v>
      </c>
      <c r="F13">
        <v>1.23</v>
      </c>
      <c r="G13" s="168">
        <v>0.46860000000000002</v>
      </c>
      <c r="H13" s="149">
        <v>0.57637800000000006</v>
      </c>
      <c r="I13" s="149"/>
    </row>
    <row r="14" spans="1:9" x14ac:dyDescent="0.25">
      <c r="A14" s="164">
        <v>68544</v>
      </c>
      <c r="F14">
        <v>1.23</v>
      </c>
      <c r="G14" s="168">
        <v>0.46860000000000002</v>
      </c>
      <c r="H14" s="149">
        <v>0.57637800000000006</v>
      </c>
      <c r="I14" s="149"/>
    </row>
    <row r="15" spans="1:9" x14ac:dyDescent="0.25">
      <c r="A15" s="164">
        <v>68582</v>
      </c>
      <c r="F15">
        <v>1.1299999999999999</v>
      </c>
      <c r="G15" s="168">
        <v>0.46860000000000002</v>
      </c>
      <c r="H15" s="149">
        <v>0.52951799999999993</v>
      </c>
      <c r="I15" s="149"/>
    </row>
    <row r="16" spans="1:9" x14ac:dyDescent="0.25">
      <c r="A16" s="170">
        <v>68586</v>
      </c>
      <c r="F16">
        <v>1.1299999999999999</v>
      </c>
      <c r="G16" s="168">
        <v>0.46860000000000002</v>
      </c>
      <c r="H16" s="149">
        <v>0.52951799999999993</v>
      </c>
      <c r="I16" s="149"/>
    </row>
    <row r="17" spans="1:9" x14ac:dyDescent="0.25">
      <c r="A17" s="164">
        <v>68591</v>
      </c>
      <c r="F17">
        <v>1.1299999999999999</v>
      </c>
      <c r="G17" s="168">
        <v>0.46860000000000002</v>
      </c>
      <c r="H17" s="149">
        <v>0.52951799999999993</v>
      </c>
      <c r="I17" s="149"/>
    </row>
    <row r="18" spans="1:9" x14ac:dyDescent="0.25">
      <c r="A18" s="164">
        <v>68592</v>
      </c>
      <c r="F18">
        <v>1.1299999999999999</v>
      </c>
      <c r="G18" s="168">
        <v>0.46860000000000002</v>
      </c>
      <c r="H18" s="149">
        <v>0.52951799999999993</v>
      </c>
      <c r="I18" s="149"/>
    </row>
    <row r="19" spans="1:9" x14ac:dyDescent="0.25">
      <c r="A19" s="164">
        <v>68594</v>
      </c>
      <c r="F19">
        <v>1.23</v>
      </c>
      <c r="G19" s="168">
        <v>0.46860000000000002</v>
      </c>
      <c r="H19" s="149">
        <v>0.57637800000000006</v>
      </c>
      <c r="I19" s="149"/>
    </row>
    <row r="20" spans="1:9" x14ac:dyDescent="0.25">
      <c r="A20" s="170">
        <v>68605</v>
      </c>
      <c r="F20">
        <v>1.54</v>
      </c>
      <c r="G20" s="168">
        <v>0.46860000000000002</v>
      </c>
      <c r="H20" s="149">
        <v>0.72164400000000006</v>
      </c>
      <c r="I20" s="149"/>
    </row>
    <row r="21" spans="1:9" x14ac:dyDescent="0.25">
      <c r="A21" s="170">
        <v>68608</v>
      </c>
      <c r="F21">
        <v>1.54</v>
      </c>
      <c r="G21" s="168">
        <v>0.46860000000000002</v>
      </c>
      <c r="H21" s="149">
        <v>0.72164400000000006</v>
      </c>
      <c r="I21" s="149"/>
    </row>
    <row r="22" spans="1:9" x14ac:dyDescent="0.25">
      <c r="A22" s="170">
        <v>68612</v>
      </c>
      <c r="F22">
        <v>1.23</v>
      </c>
      <c r="G22" s="168">
        <v>0.46860000000000002</v>
      </c>
      <c r="H22" s="149">
        <v>0.57999999999999996</v>
      </c>
      <c r="I22" s="149"/>
    </row>
    <row r="23" spans="1:9" x14ac:dyDescent="0.25">
      <c r="A23" s="164">
        <v>72558</v>
      </c>
      <c r="F23">
        <v>1.8</v>
      </c>
      <c r="G23" s="168">
        <v>0.46860000000000002</v>
      </c>
      <c r="H23" s="149">
        <v>0.84348000000000001</v>
      </c>
      <c r="I23" s="149"/>
    </row>
    <row r="24" spans="1:9" x14ac:dyDescent="0.25">
      <c r="A24" s="164">
        <v>72560</v>
      </c>
      <c r="F24">
        <v>1.8</v>
      </c>
      <c r="G24" s="168">
        <v>0.46860000000000002</v>
      </c>
      <c r="H24" s="149">
        <v>0.84348000000000001</v>
      </c>
      <c r="I24" s="149"/>
    </row>
    <row r="25" spans="1:9" x14ac:dyDescent="0.25">
      <c r="A25" s="164">
        <v>72580</v>
      </c>
      <c r="F25">
        <v>1.08</v>
      </c>
      <c r="G25" s="168">
        <v>0.46860000000000002</v>
      </c>
      <c r="H25" s="149">
        <v>0.50608800000000009</v>
      </c>
      <c r="I25" s="149"/>
    </row>
    <row r="26" spans="1:9" x14ac:dyDescent="0.25">
      <c r="A26" s="164">
        <v>72581</v>
      </c>
      <c r="F26">
        <v>0.94</v>
      </c>
      <c r="G26" s="168">
        <v>0.46860000000000002</v>
      </c>
      <c r="H26" s="149">
        <v>0.44048399999999999</v>
      </c>
      <c r="I26" s="149"/>
    </row>
    <row r="27" spans="1:9" x14ac:dyDescent="0.25">
      <c r="A27" s="164">
        <v>72671</v>
      </c>
      <c r="F27">
        <v>1.41</v>
      </c>
      <c r="G27" s="168">
        <v>0.46860000000000002</v>
      </c>
      <c r="H27" s="149">
        <v>0.66072600000000004</v>
      </c>
      <c r="I27" s="149"/>
    </row>
    <row r="28" spans="1:9" x14ac:dyDescent="0.25">
      <c r="A28" s="164">
        <v>72672</v>
      </c>
      <c r="F28">
        <v>1.3</v>
      </c>
      <c r="G28" s="168">
        <v>0.46860000000000002</v>
      </c>
      <c r="H28" s="149">
        <v>0.60918000000000005</v>
      </c>
      <c r="I28" s="149"/>
    </row>
    <row r="29" spans="1:9" x14ac:dyDescent="0.25">
      <c r="A29" s="164">
        <v>73020</v>
      </c>
      <c r="F29">
        <v>0.68</v>
      </c>
      <c r="G29" s="168">
        <v>0.46860000000000002</v>
      </c>
      <c r="H29" s="149">
        <v>0.31864800000000004</v>
      </c>
      <c r="I29" s="149"/>
    </row>
    <row r="30" spans="1:9" x14ac:dyDescent="0.25">
      <c r="A30" s="164">
        <v>73022</v>
      </c>
      <c r="F30">
        <v>0.68</v>
      </c>
      <c r="G30" s="168">
        <v>0.46860000000000002</v>
      </c>
      <c r="H30" s="149">
        <v>0.31864800000000004</v>
      </c>
      <c r="I30" s="149"/>
    </row>
    <row r="31" spans="1:9" x14ac:dyDescent="0.25">
      <c r="A31" s="164">
        <v>73140</v>
      </c>
      <c r="F31">
        <v>1.1399999999999999</v>
      </c>
      <c r="G31" s="168">
        <v>0.46860000000000002</v>
      </c>
      <c r="H31" s="149">
        <v>0.53420400000000001</v>
      </c>
      <c r="I31" s="149"/>
    </row>
    <row r="32" spans="1:9" x14ac:dyDescent="0.25">
      <c r="A32" s="164">
        <v>73141</v>
      </c>
      <c r="F32">
        <v>1.1399999999999999</v>
      </c>
      <c r="G32" s="168">
        <v>0.46860000000000002</v>
      </c>
      <c r="H32" s="149">
        <v>0.53420400000000001</v>
      </c>
      <c r="I32" s="149"/>
    </row>
    <row r="33" spans="1:9" x14ac:dyDescent="0.25">
      <c r="A33" s="164">
        <v>73142</v>
      </c>
      <c r="F33">
        <v>1.1200000000000001</v>
      </c>
      <c r="G33" s="168">
        <v>0.46860000000000002</v>
      </c>
      <c r="H33" s="149">
        <v>0.52483200000000008</v>
      </c>
      <c r="I33" s="149"/>
    </row>
    <row r="34" spans="1:9" x14ac:dyDescent="0.25">
      <c r="A34" s="164">
        <v>73143</v>
      </c>
      <c r="F34">
        <v>1.1200000000000001</v>
      </c>
      <c r="G34" s="168">
        <v>0.46860000000000002</v>
      </c>
      <c r="H34" s="149">
        <v>0.52483200000000008</v>
      </c>
      <c r="I34" s="149"/>
    </row>
    <row r="35" spans="1:9" x14ac:dyDescent="0.25">
      <c r="A35" s="164">
        <v>73158</v>
      </c>
      <c r="F35">
        <v>1.5</v>
      </c>
      <c r="G35" s="168">
        <v>0.46860000000000002</v>
      </c>
      <c r="H35" s="149">
        <v>0.70290000000000008</v>
      </c>
      <c r="I35" s="149"/>
    </row>
    <row r="36" spans="1:9" x14ac:dyDescent="0.25">
      <c r="A36" s="164">
        <v>73159</v>
      </c>
      <c r="F36">
        <v>1.5</v>
      </c>
      <c r="G36" s="168">
        <v>0.46860000000000002</v>
      </c>
      <c r="H36" s="149">
        <v>0.70290000000000008</v>
      </c>
      <c r="I36" s="149"/>
    </row>
    <row r="37" spans="1:9" x14ac:dyDescent="0.25">
      <c r="A37" s="170">
        <v>74772</v>
      </c>
      <c r="F37">
        <v>1.37</v>
      </c>
      <c r="G37" s="168">
        <v>0.46860000000000002</v>
      </c>
      <c r="H37" s="149">
        <v>0.64198200000000005</v>
      </c>
      <c r="I37" s="149"/>
    </row>
    <row r="38" spans="1:9" x14ac:dyDescent="0.25">
      <c r="A38" s="164">
        <v>74795</v>
      </c>
      <c r="F38">
        <v>0.84</v>
      </c>
      <c r="G38" s="168">
        <v>0.46860000000000002</v>
      </c>
      <c r="H38" s="149">
        <v>0.39362399999999997</v>
      </c>
      <c r="I38" s="149"/>
    </row>
    <row r="39" spans="1:9" x14ac:dyDescent="0.25">
      <c r="A39" s="170">
        <v>74849</v>
      </c>
      <c r="F39">
        <v>1.37</v>
      </c>
      <c r="G39" s="168">
        <v>0.46860000000000002</v>
      </c>
      <c r="H39" s="149">
        <v>0.64198200000000005</v>
      </c>
      <c r="I39" s="149"/>
    </row>
    <row r="40" spans="1:9" x14ac:dyDescent="0.25">
      <c r="A40" s="164">
        <v>78313</v>
      </c>
      <c r="F40">
        <v>1.03</v>
      </c>
      <c r="G40" s="168">
        <v>0.46860000000000002</v>
      </c>
      <c r="H40" s="149">
        <v>0.48265800000000003</v>
      </c>
      <c r="I40" s="149"/>
    </row>
    <row r="41" spans="1:9" x14ac:dyDescent="0.25">
      <c r="A41" s="164">
        <v>78314</v>
      </c>
      <c r="F41">
        <v>1.03</v>
      </c>
      <c r="G41" s="168">
        <v>0.46860000000000002</v>
      </c>
      <c r="H41" s="149">
        <v>0.48265800000000003</v>
      </c>
      <c r="I41" s="149"/>
    </row>
    <row r="42" spans="1:9" x14ac:dyDescent="0.25">
      <c r="A42" s="164">
        <v>78315</v>
      </c>
      <c r="F42">
        <v>1.03</v>
      </c>
      <c r="G42" s="168">
        <v>0.46860000000000002</v>
      </c>
      <c r="H42" s="149">
        <v>0.48265800000000003</v>
      </c>
      <c r="I42" s="149"/>
    </row>
    <row r="43" spans="1:9" x14ac:dyDescent="0.25">
      <c r="A43" s="164">
        <v>78356</v>
      </c>
      <c r="F43">
        <v>1.08</v>
      </c>
      <c r="G43" s="168">
        <v>0.46860000000000002</v>
      </c>
      <c r="H43" s="149">
        <v>0.50608800000000009</v>
      </c>
      <c r="I43" s="149"/>
    </row>
    <row r="44" spans="1:9" x14ac:dyDescent="0.25">
      <c r="A44" s="164">
        <v>78357</v>
      </c>
      <c r="F44">
        <v>1.08</v>
      </c>
      <c r="G44" s="168">
        <v>0.46860000000000002</v>
      </c>
      <c r="H44" s="149">
        <v>0.50608800000000009</v>
      </c>
      <c r="I44" s="149"/>
    </row>
    <row r="45" spans="1:9" x14ac:dyDescent="0.25">
      <c r="A45" s="164">
        <v>78364</v>
      </c>
      <c r="F45">
        <v>1.1399999999999999</v>
      </c>
      <c r="G45" s="168">
        <v>0.46860000000000002</v>
      </c>
      <c r="H45" s="149">
        <v>0.53420400000000001</v>
      </c>
      <c r="I45" s="149"/>
    </row>
    <row r="46" spans="1:9" x14ac:dyDescent="0.25">
      <c r="A46" s="164">
        <v>78365</v>
      </c>
      <c r="F46">
        <v>1.1399999999999999</v>
      </c>
      <c r="G46" s="168">
        <v>0.46860000000000002</v>
      </c>
      <c r="H46" s="149">
        <v>0.53420400000000001</v>
      </c>
      <c r="I46" s="149"/>
    </row>
    <row r="47" spans="1:9" x14ac:dyDescent="0.25">
      <c r="A47" s="164">
        <v>78366</v>
      </c>
      <c r="F47">
        <v>1.1399999999999999</v>
      </c>
      <c r="G47" s="168">
        <v>0.46860000000000002</v>
      </c>
      <c r="H47" s="149">
        <v>0.53420400000000001</v>
      </c>
      <c r="I47" s="149"/>
    </row>
    <row r="48" spans="1:9" x14ac:dyDescent="0.25">
      <c r="A48" s="164">
        <v>78367</v>
      </c>
      <c r="F48">
        <v>1.1399999999999999</v>
      </c>
      <c r="G48" s="168">
        <v>0.46860000000000002</v>
      </c>
      <c r="H48" s="149">
        <v>0.53420400000000001</v>
      </c>
      <c r="I48" s="149"/>
    </row>
    <row r="49" spans="1:9" x14ac:dyDescent="0.25">
      <c r="A49" s="164">
        <v>78368</v>
      </c>
      <c r="F49">
        <v>1.03</v>
      </c>
      <c r="G49" s="168">
        <v>0.46860000000000002</v>
      </c>
      <c r="H49" s="149">
        <v>0.48265800000000003</v>
      </c>
      <c r="I49" s="149"/>
    </row>
    <row r="50" spans="1:9" x14ac:dyDescent="0.25">
      <c r="A50" s="164">
        <v>78369</v>
      </c>
      <c r="F50">
        <v>1.03</v>
      </c>
      <c r="G50" s="168">
        <v>0.46860000000000002</v>
      </c>
      <c r="H50" s="149">
        <v>0.48265800000000003</v>
      </c>
      <c r="I50" s="149"/>
    </row>
    <row r="51" spans="1:9" x14ac:dyDescent="0.25">
      <c r="A51" s="164">
        <v>78372</v>
      </c>
      <c r="F51">
        <v>0.65</v>
      </c>
      <c r="G51" s="168">
        <v>0.46860000000000002</v>
      </c>
      <c r="H51" s="149">
        <v>0.30459000000000003</v>
      </c>
      <c r="I51" s="149"/>
    </row>
    <row r="52" spans="1:9" x14ac:dyDescent="0.25">
      <c r="A52" s="164">
        <v>78373</v>
      </c>
      <c r="F52">
        <v>0.65</v>
      </c>
      <c r="G52" s="168">
        <v>0.46860000000000002</v>
      </c>
      <c r="H52" s="149">
        <v>0.30459000000000003</v>
      </c>
      <c r="I52" s="149"/>
    </row>
    <row r="53" spans="1:9" x14ac:dyDescent="0.25">
      <c r="A53" s="164">
        <v>78376</v>
      </c>
      <c r="F53">
        <v>0.79</v>
      </c>
      <c r="G53" s="168">
        <v>0.46860000000000002</v>
      </c>
      <c r="H53" s="149">
        <v>0.37019400000000002</v>
      </c>
      <c r="I53" s="149"/>
    </row>
    <row r="54" spans="1:9" x14ac:dyDescent="0.25">
      <c r="A54" s="164">
        <v>78377</v>
      </c>
      <c r="F54">
        <v>0.4</v>
      </c>
      <c r="G54" s="168">
        <v>0.46860000000000002</v>
      </c>
      <c r="H54" s="149">
        <v>0.18744000000000002</v>
      </c>
      <c r="I54" s="149"/>
    </row>
    <row r="55" spans="1:9" x14ac:dyDescent="0.25">
      <c r="A55" s="164">
        <v>78378</v>
      </c>
      <c r="F55">
        <v>0.38</v>
      </c>
      <c r="G55" s="168">
        <v>0.46860000000000002</v>
      </c>
      <c r="H55" s="149">
        <v>0.178068</v>
      </c>
      <c r="I55" s="149"/>
    </row>
    <row r="56" spans="1:9" x14ac:dyDescent="0.25">
      <c r="A56" s="164">
        <v>78379</v>
      </c>
      <c r="F56">
        <v>0.38</v>
      </c>
      <c r="G56" s="168">
        <v>0.46860000000000002</v>
      </c>
      <c r="H56" s="149">
        <v>0.178068</v>
      </c>
      <c r="I56" s="149"/>
    </row>
    <row r="57" spans="1:9" x14ac:dyDescent="0.25">
      <c r="A57" s="164">
        <v>78398</v>
      </c>
      <c r="F57">
        <v>1.38</v>
      </c>
      <c r="G57" s="168">
        <v>0.46860000000000002</v>
      </c>
      <c r="H57" s="149">
        <v>0.64666800000000002</v>
      </c>
      <c r="I57" s="149"/>
    </row>
    <row r="58" spans="1:9" x14ac:dyDescent="0.25">
      <c r="A58" s="164">
        <v>78399</v>
      </c>
      <c r="F58">
        <v>1.38</v>
      </c>
      <c r="G58" s="168">
        <v>0.46860000000000002</v>
      </c>
      <c r="H58" s="149">
        <v>0.64666800000000002</v>
      </c>
      <c r="I58" s="149"/>
    </row>
    <row r="59" spans="1:9" x14ac:dyDescent="0.25">
      <c r="A59" s="164">
        <v>78637</v>
      </c>
      <c r="F59">
        <v>1.23</v>
      </c>
      <c r="G59" s="168">
        <v>0.46860000000000002</v>
      </c>
      <c r="H59" s="149">
        <v>0.57637800000000006</v>
      </c>
      <c r="I59" s="149"/>
    </row>
    <row r="60" spans="1:9" x14ac:dyDescent="0.25">
      <c r="A60" s="164">
        <v>78638</v>
      </c>
      <c r="F60">
        <v>1.23</v>
      </c>
      <c r="G60" s="168">
        <v>0.46860000000000002</v>
      </c>
      <c r="H60" s="149">
        <v>0.57637800000000006</v>
      </c>
      <c r="I60" s="149"/>
    </row>
    <row r="61" spans="1:9" x14ac:dyDescent="0.25">
      <c r="A61" s="164">
        <v>78640</v>
      </c>
      <c r="F61">
        <v>1.1200000000000001</v>
      </c>
      <c r="G61" s="168">
        <v>0.46860000000000002</v>
      </c>
      <c r="H61" s="149">
        <v>0.52483200000000008</v>
      </c>
      <c r="I61" s="149"/>
    </row>
    <row r="62" spans="1:9" x14ac:dyDescent="0.25">
      <c r="A62" s="164">
        <v>78647</v>
      </c>
      <c r="F62">
        <v>1.67</v>
      </c>
      <c r="G62" s="168">
        <v>0.46860000000000002</v>
      </c>
      <c r="H62" s="149">
        <v>0.78256199999999998</v>
      </c>
      <c r="I62" s="149"/>
    </row>
    <row r="63" spans="1:9" x14ac:dyDescent="0.25">
      <c r="A63" s="164">
        <v>78648</v>
      </c>
      <c r="F63">
        <v>1.67</v>
      </c>
      <c r="G63" s="168">
        <v>0.46860000000000002</v>
      </c>
      <c r="H63" s="149">
        <v>0.78256199999999998</v>
      </c>
      <c r="I63" s="149"/>
    </row>
    <row r="64" spans="1:9" x14ac:dyDescent="0.25">
      <c r="A64" s="164">
        <v>78649</v>
      </c>
      <c r="F64">
        <v>1.67</v>
      </c>
      <c r="G64" s="168">
        <v>0.46860000000000002</v>
      </c>
      <c r="H64" s="149">
        <v>0.78256199999999998</v>
      </c>
      <c r="I64" s="149"/>
    </row>
    <row r="65" spans="1:9" x14ac:dyDescent="0.25">
      <c r="A65" s="164">
        <v>78650</v>
      </c>
      <c r="F65">
        <v>1.67</v>
      </c>
      <c r="G65" s="168">
        <v>0.46860000000000002</v>
      </c>
      <c r="H65" s="149">
        <v>0.78256199999999998</v>
      </c>
      <c r="I65" s="149"/>
    </row>
    <row r="66" spans="1:9" x14ac:dyDescent="0.25">
      <c r="A66" s="164">
        <v>78653</v>
      </c>
      <c r="F66">
        <v>1.23</v>
      </c>
      <c r="G66" s="168">
        <v>0.46860000000000002</v>
      </c>
      <c r="H66" s="149">
        <v>0.57637800000000006</v>
      </c>
      <c r="I66" s="149"/>
    </row>
    <row r="67" spans="1:9" x14ac:dyDescent="0.25">
      <c r="A67" s="164">
        <v>78654</v>
      </c>
      <c r="F67">
        <v>1.23</v>
      </c>
      <c r="G67" s="168">
        <v>0.46860000000000002</v>
      </c>
      <c r="H67" s="149">
        <v>0.57637800000000006</v>
      </c>
      <c r="I67" s="149"/>
    </row>
    <row r="68" spans="1:9" x14ac:dyDescent="0.25">
      <c r="A68" s="164">
        <v>78673</v>
      </c>
      <c r="F68">
        <v>1.5</v>
      </c>
      <c r="G68" s="168">
        <v>0.46860000000000002</v>
      </c>
      <c r="H68" s="149">
        <v>0.70290000000000008</v>
      </c>
      <c r="I68" s="149"/>
    </row>
    <row r="69" spans="1:9" x14ac:dyDescent="0.25">
      <c r="A69" s="164">
        <v>78674</v>
      </c>
      <c r="F69">
        <v>1.5</v>
      </c>
      <c r="G69" s="168">
        <v>0.46860000000000002</v>
      </c>
      <c r="H69" s="149">
        <v>0.70290000000000008</v>
      </c>
      <c r="I69" s="149"/>
    </row>
    <row r="70" spans="1:9" x14ac:dyDescent="0.25">
      <c r="A70" s="164">
        <v>78697</v>
      </c>
      <c r="F70">
        <v>1.5</v>
      </c>
      <c r="G70" s="168">
        <v>0.46860000000000002</v>
      </c>
      <c r="H70" s="149">
        <v>0.70290000000000008</v>
      </c>
      <c r="I70" s="149"/>
    </row>
    <row r="71" spans="1:9" x14ac:dyDescent="0.25">
      <c r="A71" s="164">
        <v>78698</v>
      </c>
      <c r="F71">
        <v>1.5</v>
      </c>
      <c r="G71" s="168">
        <v>0.46860000000000002</v>
      </c>
      <c r="H71" s="149">
        <v>0.70290000000000008</v>
      </c>
      <c r="I71" s="149"/>
    </row>
    <row r="72" spans="1:9" x14ac:dyDescent="0.25">
      <c r="A72" s="164">
        <v>78771</v>
      </c>
      <c r="F72">
        <v>1.5</v>
      </c>
      <c r="G72" s="168">
        <v>0.46860000000000002</v>
      </c>
      <c r="H72" s="149">
        <v>0.70290000000000008</v>
      </c>
      <c r="I72" s="149"/>
    </row>
    <row r="73" spans="1:9" x14ac:dyDescent="0.25">
      <c r="A73" s="164">
        <v>78985</v>
      </c>
      <c r="F73">
        <v>1.38</v>
      </c>
      <c r="G73" s="168">
        <v>0.46860000000000002</v>
      </c>
      <c r="H73" s="149">
        <v>0.64666800000000002</v>
      </c>
      <c r="I73" s="149"/>
    </row>
    <row r="74" spans="1:9" x14ac:dyDescent="0.25">
      <c r="A74" s="164">
        <v>78986</v>
      </c>
      <c r="F74">
        <v>1.38</v>
      </c>
      <c r="G74" s="168">
        <v>0.46860000000000002</v>
      </c>
      <c r="H74" s="149">
        <v>0.64666800000000002</v>
      </c>
      <c r="I74" s="149"/>
    </row>
    <row r="75" spans="1:9" x14ac:dyDescent="0.25">
      <c r="A75" s="164">
        <v>78987</v>
      </c>
      <c r="F75">
        <v>1.38</v>
      </c>
      <c r="G75" s="168">
        <v>0.46860000000000002</v>
      </c>
      <c r="H75" s="149">
        <v>0.64666800000000002</v>
      </c>
      <c r="I75" s="149"/>
    </row>
    <row r="76" spans="1:9" x14ac:dyDescent="0.25">
      <c r="A76" s="164">
        <v>78998</v>
      </c>
      <c r="F76">
        <v>1.38</v>
      </c>
      <c r="G76" s="168">
        <v>0.46860000000000002</v>
      </c>
      <c r="H76">
        <v>0.64666800000000002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F2" sqref="F2:F5"/>
    </sheetView>
  </sheetViews>
  <sheetFormatPr defaultRowHeight="15" x14ac:dyDescent="0.25"/>
  <sheetData>
    <row r="1" spans="1:8" x14ac:dyDescent="0.25">
      <c r="A1" t="s">
        <v>39</v>
      </c>
      <c r="B1" t="s">
        <v>40</v>
      </c>
      <c r="C1" t="s">
        <v>41</v>
      </c>
      <c r="D1" t="s">
        <v>42</v>
      </c>
      <c r="E1" t="s">
        <v>72</v>
      </c>
      <c r="F1" t="s">
        <v>43</v>
      </c>
      <c r="G1" t="s">
        <v>44</v>
      </c>
      <c r="H1" t="s">
        <v>45</v>
      </c>
    </row>
    <row r="2" spans="1:8" x14ac:dyDescent="0.25">
      <c r="A2">
        <v>69016</v>
      </c>
      <c r="B2">
        <v>42</v>
      </c>
      <c r="C2">
        <v>240</v>
      </c>
      <c r="D2">
        <v>2.8</v>
      </c>
      <c r="E2">
        <v>100113</v>
      </c>
      <c r="F2" s="167">
        <v>42.3</v>
      </c>
      <c r="G2" s="168">
        <v>0.50060000000000004</v>
      </c>
      <c r="H2" s="6">
        <v>21.175380000000001</v>
      </c>
    </row>
    <row r="3" spans="1:8" x14ac:dyDescent="0.25">
      <c r="A3">
        <v>69017</v>
      </c>
      <c r="B3">
        <v>42</v>
      </c>
      <c r="C3">
        <v>240</v>
      </c>
      <c r="D3">
        <v>2.8</v>
      </c>
      <c r="E3">
        <v>100113</v>
      </c>
      <c r="F3" s="167">
        <v>42.3</v>
      </c>
      <c r="G3" s="168">
        <v>0.50060000000000004</v>
      </c>
      <c r="H3" s="6">
        <v>21.175380000000001</v>
      </c>
    </row>
    <row r="4" spans="1:8" x14ac:dyDescent="0.25">
      <c r="A4">
        <v>69018</v>
      </c>
      <c r="B4">
        <v>42</v>
      </c>
      <c r="C4">
        <v>240</v>
      </c>
      <c r="D4">
        <v>2.8</v>
      </c>
      <c r="E4">
        <v>100113</v>
      </c>
      <c r="F4" s="167">
        <v>47.55</v>
      </c>
      <c r="G4" s="168">
        <v>0.50060000000000004</v>
      </c>
      <c r="H4" s="6">
        <v>23.803530000000002</v>
      </c>
    </row>
    <row r="5" spans="1:8" x14ac:dyDescent="0.25">
      <c r="A5">
        <v>69020</v>
      </c>
      <c r="B5">
        <v>42</v>
      </c>
      <c r="C5">
        <v>240</v>
      </c>
      <c r="D5">
        <v>2.8</v>
      </c>
      <c r="E5">
        <v>100113</v>
      </c>
      <c r="F5" s="167">
        <v>42.3</v>
      </c>
      <c r="G5" s="168">
        <v>0.50060000000000004</v>
      </c>
      <c r="H5" s="6">
        <v>21.175380000000001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A2E73A235C74E9F7408FCC41D6DD6" ma:contentTypeVersion="8" ma:contentTypeDescription="Create a new document." ma:contentTypeScope="" ma:versionID="2d321db8659f908b4244fb0d1e79ed8a">
  <xsd:schema xmlns:xsd="http://www.w3.org/2001/XMLSchema" xmlns:xs="http://www.w3.org/2001/XMLSchema" xmlns:p="http://schemas.microsoft.com/office/2006/metadata/properties" xmlns:ns3="582b1c85-42af-4c10-aa63-b09def28789c" xmlns:ns4="71f23953-0f56-448a-b1fb-9437bb56524e" targetNamespace="http://schemas.microsoft.com/office/2006/metadata/properties" ma:root="true" ma:fieldsID="f0671686ea7fc7a6c4c9e0fe02afb514" ns3:_="" ns4:_="">
    <xsd:import namespace="582b1c85-42af-4c10-aa63-b09def28789c"/>
    <xsd:import namespace="71f23953-0f56-448a-b1fb-9437bb565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2b1c85-42af-4c10-aa63-b09def287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3953-0f56-448a-b1fb-9437bb565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FA14F-2873-44EC-9834-A09E2C154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72C42-81D5-4FF0-9888-6A180791C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2b1c85-42af-4c10-aa63-b09def28789c"/>
    <ds:schemaRef ds:uri="71f23953-0f56-448a-b1fb-9437bb565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CC6F2-1176-4EDF-8CCC-5DC215CE2BA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82b1c85-42af-4c10-aa63-b09def28789c"/>
    <ds:schemaRef ds:uri="71f23953-0f56-448a-b1fb-9437bb56524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Mozzarella 110244 Only</vt:lpstr>
      <vt:lpstr>Chicken 100113</vt:lpstr>
      <vt:lpstr>Mozzarella, Flour &amp; TomatoPaste</vt:lpstr>
      <vt:lpstr>TKC Points</vt:lpstr>
      <vt:lpstr>mozz</vt:lpstr>
      <vt:lpstr>flour</vt:lpstr>
      <vt:lpstr>paste</vt:lpstr>
      <vt:lpstr>chicken</vt:lpstr>
    </vt:vector>
  </TitlesOfParts>
  <Company>TSFCO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FSCPJLP</dc:creator>
  <cp:lastModifiedBy>Jesse Podratz</cp:lastModifiedBy>
  <dcterms:created xsi:type="dcterms:W3CDTF">2015-02-12T18:11:35Z</dcterms:created>
  <dcterms:modified xsi:type="dcterms:W3CDTF">2020-04-27T20:32:33Z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0x010100750A2E73A235C74E9F7408FCC41D6DD6</vt:lpwstr>
  </property>
</Properties>
</file>