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Bonnie Berkemeyer\MDECA Dropbox\Bonnie Berkemeyer\EPC Rebates\21-22 rec oct 2022\"/>
    </mc:Choice>
  </mc:AlternateContent>
  <xr:revisionPtr revIDLastSave="0" documentId="8_{6B9B6509-B3F3-4EFF-B50B-258C800798F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cap" sheetId="1" r:id="rId1"/>
    <sheet name="Addins 2021-22" sheetId="8" r:id="rId2"/>
  </sheets>
  <definedNames>
    <definedName name="_xlnm._FilterDatabase" localSheetId="1" hidden="1">'Addins 2021-22'!$A$1:$P$55</definedName>
    <definedName name="_xlnm._FilterDatabase" localSheetId="0" hidden="1">Recap!$A$5:$A$247</definedName>
    <definedName name="_xlnm.Print_Area" localSheetId="0">Recap!$A$1:$K$247</definedName>
    <definedName name="_xlnm.Print_Titles" localSheetId="0">Recap!$1:$5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4" i="8" l="1"/>
  <c r="B50" i="8"/>
  <c r="B48" i="8"/>
  <c r="B47" i="8"/>
  <c r="B44" i="8"/>
  <c r="B38" i="8"/>
  <c r="B32" i="8"/>
  <c r="B30" i="8"/>
  <c r="B23" i="8" l="1"/>
  <c r="B22" i="8"/>
  <c r="B10" i="8"/>
  <c r="B9" i="8"/>
  <c r="B7" i="8"/>
  <c r="B3" i="8"/>
  <c r="B4" i="8"/>
  <c r="B5" i="8"/>
  <c r="B6" i="8"/>
  <c r="B8" i="8"/>
  <c r="B11" i="8"/>
  <c r="B12" i="8"/>
  <c r="B13" i="8"/>
  <c r="B14" i="8"/>
  <c r="B15" i="8"/>
  <c r="B16" i="8"/>
  <c r="B17" i="8"/>
  <c r="B18" i="8"/>
  <c r="B19" i="8"/>
  <c r="B20" i="8"/>
  <c r="B21" i="8"/>
  <c r="B24" i="8"/>
  <c r="B25" i="8"/>
  <c r="B26" i="8"/>
  <c r="B27" i="8"/>
  <c r="B28" i="8"/>
  <c r="B29" i="8"/>
  <c r="B31" i="8"/>
  <c r="B33" i="8"/>
  <c r="B34" i="8"/>
  <c r="B35" i="8"/>
  <c r="B36" i="8"/>
  <c r="B37" i="8"/>
  <c r="B39" i="8"/>
  <c r="B40" i="8"/>
  <c r="B41" i="8"/>
  <c r="B42" i="8"/>
  <c r="B43" i="8"/>
  <c r="B45" i="8"/>
  <c r="B46" i="8"/>
  <c r="B49" i="8"/>
  <c r="B51" i="8"/>
  <c r="B52" i="8"/>
  <c r="B53" i="8"/>
  <c r="B55" i="8"/>
  <c r="B2" i="8"/>
  <c r="C234" i="1"/>
  <c r="D234" i="1"/>
  <c r="E234" i="1"/>
  <c r="G234" i="1"/>
  <c r="H234" i="1"/>
  <c r="C201" i="1"/>
  <c r="D201" i="1"/>
  <c r="E201" i="1"/>
  <c r="G201" i="1"/>
  <c r="H201" i="1"/>
  <c r="C198" i="1"/>
  <c r="D198" i="1"/>
  <c r="E198" i="1"/>
  <c r="G198" i="1"/>
  <c r="H198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4" i="1"/>
  <c r="G135" i="1"/>
  <c r="G136" i="1"/>
  <c r="G137" i="1"/>
  <c r="G138" i="1"/>
  <c r="G139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9" i="1"/>
  <c r="G200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C80" i="1"/>
  <c r="D80" i="1"/>
  <c r="E80" i="1"/>
  <c r="H80" i="1"/>
  <c r="C9" i="1"/>
  <c r="D9" i="1"/>
  <c r="E9" i="1"/>
  <c r="H9" i="1"/>
  <c r="C7" i="1"/>
  <c r="D7" i="1"/>
  <c r="E7" i="1"/>
  <c r="H7" i="1"/>
  <c r="B234" i="1" l="1"/>
  <c r="B201" i="1"/>
  <c r="B198" i="1"/>
  <c r="B80" i="1"/>
  <c r="B9" i="1"/>
  <c r="B7" i="1"/>
  <c r="C113" i="1" l="1"/>
  <c r="D113" i="1"/>
  <c r="E113" i="1"/>
  <c r="H113" i="1"/>
  <c r="C114" i="1"/>
  <c r="B113" i="1" l="1"/>
  <c r="C242" i="1" l="1"/>
  <c r="D242" i="1"/>
  <c r="E242" i="1"/>
  <c r="H242" i="1"/>
  <c r="B242" i="1" l="1"/>
  <c r="C175" i="1"/>
  <c r="D175" i="1"/>
  <c r="E175" i="1"/>
  <c r="H175" i="1"/>
  <c r="C106" i="1"/>
  <c r="D106" i="1"/>
  <c r="E106" i="1"/>
  <c r="H106" i="1"/>
  <c r="C15" i="1"/>
  <c r="D15" i="1"/>
  <c r="E15" i="1"/>
  <c r="H15" i="1"/>
  <c r="B15" i="1" l="1"/>
  <c r="B106" i="1"/>
  <c r="B175" i="1"/>
  <c r="H6" i="1"/>
  <c r="H8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1" i="1"/>
  <c r="H102" i="1"/>
  <c r="H103" i="1"/>
  <c r="H104" i="1"/>
  <c r="H105" i="1"/>
  <c r="H107" i="1"/>
  <c r="H108" i="1"/>
  <c r="H109" i="1"/>
  <c r="H110" i="1"/>
  <c r="H111" i="1"/>
  <c r="H112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4" i="1"/>
  <c r="H135" i="1"/>
  <c r="H136" i="1"/>
  <c r="H137" i="1"/>
  <c r="H138" i="1"/>
  <c r="H139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9" i="1"/>
  <c r="H200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5" i="1"/>
  <c r="H236" i="1"/>
  <c r="H237" i="1"/>
  <c r="H238" i="1"/>
  <c r="H239" i="1"/>
  <c r="H240" i="1"/>
  <c r="H241" i="1"/>
  <c r="H243" i="1"/>
  <c r="H244" i="1"/>
  <c r="H245" i="1"/>
  <c r="H246" i="1"/>
  <c r="H247" i="1"/>
  <c r="C204" i="1"/>
  <c r="D204" i="1"/>
  <c r="E204" i="1"/>
  <c r="C240" i="1"/>
  <c r="D240" i="1"/>
  <c r="E240" i="1"/>
  <c r="C104" i="1"/>
  <c r="D104" i="1"/>
  <c r="E104" i="1"/>
  <c r="B204" i="1" l="1"/>
  <c r="B104" i="1"/>
  <c r="B240" i="1"/>
  <c r="H4" i="1"/>
  <c r="G4" i="1"/>
  <c r="C206" i="1"/>
  <c r="D206" i="1"/>
  <c r="E206" i="1"/>
  <c r="C183" i="1"/>
  <c r="D183" i="1"/>
  <c r="E183" i="1"/>
  <c r="C176" i="1"/>
  <c r="D176" i="1"/>
  <c r="E176" i="1"/>
  <c r="C53" i="1"/>
  <c r="D53" i="1"/>
  <c r="E53" i="1"/>
  <c r="B183" i="1" l="1"/>
  <c r="B206" i="1"/>
  <c r="B176" i="1"/>
  <c r="B53" i="1"/>
  <c r="C211" i="1" l="1"/>
  <c r="D211" i="1"/>
  <c r="E211" i="1"/>
  <c r="B211" i="1" l="1"/>
  <c r="C116" i="1"/>
  <c r="D116" i="1"/>
  <c r="E116" i="1"/>
  <c r="B116" i="1" l="1"/>
  <c r="C60" i="1"/>
  <c r="D60" i="1"/>
  <c r="E60" i="1"/>
  <c r="B60" i="1" l="1"/>
  <c r="C22" i="1"/>
  <c r="D22" i="1"/>
  <c r="E22" i="1"/>
  <c r="B22" i="1" l="1"/>
  <c r="C86" i="1"/>
  <c r="D86" i="1"/>
  <c r="E86" i="1"/>
  <c r="B86" i="1" l="1"/>
  <c r="C196" i="1"/>
  <c r="D196" i="1"/>
  <c r="E196" i="1"/>
  <c r="B196" i="1" l="1"/>
  <c r="C228" i="1"/>
  <c r="D228" i="1"/>
  <c r="E228" i="1"/>
  <c r="B228" i="1" l="1"/>
  <c r="C112" i="1"/>
  <c r="D112" i="1"/>
  <c r="E112" i="1"/>
  <c r="B112" i="1" l="1"/>
  <c r="C28" i="1"/>
  <c r="D28" i="1"/>
  <c r="E28" i="1"/>
  <c r="C163" i="1"/>
  <c r="D163" i="1"/>
  <c r="E163" i="1"/>
  <c r="B163" i="1" l="1"/>
  <c r="B28" i="1"/>
  <c r="C44" i="1"/>
  <c r="D44" i="1"/>
  <c r="E44" i="1"/>
  <c r="B44" i="1" l="1"/>
  <c r="C79" i="1" l="1"/>
  <c r="D79" i="1"/>
  <c r="E79" i="1"/>
  <c r="B79" i="1" l="1"/>
  <c r="C179" i="1"/>
  <c r="D179" i="1"/>
  <c r="E179" i="1"/>
  <c r="B179" i="1" l="1"/>
  <c r="C100" i="1"/>
  <c r="D100" i="1"/>
  <c r="E100" i="1"/>
  <c r="C174" i="1" l="1"/>
  <c r="D174" i="1"/>
  <c r="E174" i="1"/>
  <c r="C142" i="1"/>
  <c r="D142" i="1"/>
  <c r="E142" i="1"/>
  <c r="C129" i="1"/>
  <c r="D129" i="1"/>
  <c r="E129" i="1"/>
  <c r="B174" i="1" l="1"/>
  <c r="B129" i="1"/>
  <c r="C108" i="1"/>
  <c r="D108" i="1"/>
  <c r="E108" i="1"/>
  <c r="C77" i="1"/>
  <c r="D77" i="1"/>
  <c r="E77" i="1"/>
  <c r="C30" i="1"/>
  <c r="D30" i="1"/>
  <c r="E30" i="1"/>
  <c r="C17" i="1"/>
  <c r="D17" i="1"/>
  <c r="E17" i="1"/>
  <c r="B30" i="1" l="1"/>
  <c r="B77" i="1"/>
  <c r="B108" i="1"/>
  <c r="B17" i="1"/>
  <c r="C194" i="1"/>
  <c r="D194" i="1"/>
  <c r="E194" i="1"/>
  <c r="B194" i="1" l="1"/>
  <c r="C122" i="1"/>
  <c r="D122" i="1"/>
  <c r="E122" i="1"/>
  <c r="B122" i="1" l="1"/>
  <c r="C41" i="1"/>
  <c r="D41" i="1"/>
  <c r="E41" i="1"/>
  <c r="C40" i="1"/>
  <c r="D40" i="1"/>
  <c r="E40" i="1"/>
  <c r="B40" i="1" l="1"/>
  <c r="B41" i="1"/>
  <c r="C210" i="1"/>
  <c r="D210" i="1"/>
  <c r="E210" i="1"/>
  <c r="C110" i="1"/>
  <c r="D110" i="1"/>
  <c r="E110" i="1"/>
  <c r="B110" i="1" l="1"/>
  <c r="B210" i="1"/>
  <c r="C200" i="1"/>
  <c r="D200" i="1"/>
  <c r="E200" i="1"/>
  <c r="C120" i="1"/>
  <c r="D120" i="1"/>
  <c r="E120" i="1"/>
  <c r="D252" i="1"/>
  <c r="B120" i="1" l="1"/>
  <c r="B200" i="1"/>
  <c r="C54" i="1"/>
  <c r="D54" i="1"/>
  <c r="E54" i="1"/>
  <c r="D250" i="1"/>
  <c r="D251" i="1"/>
  <c r="D253" i="1"/>
  <c r="D254" i="1"/>
  <c r="D255" i="1"/>
  <c r="D256" i="1"/>
  <c r="D257" i="1"/>
  <c r="D249" i="1"/>
  <c r="F4" i="1"/>
  <c r="M4" i="1"/>
  <c r="K4" i="1"/>
  <c r="J4" i="1"/>
  <c r="I4" i="1"/>
  <c r="B54" i="1" l="1"/>
  <c r="D258" i="1"/>
  <c r="C132" i="1"/>
  <c r="D132" i="1"/>
  <c r="E132" i="1"/>
  <c r="C89" i="1"/>
  <c r="D89" i="1"/>
  <c r="E89" i="1"/>
  <c r="C48" i="1"/>
  <c r="D48" i="1"/>
  <c r="E48" i="1"/>
  <c r="B48" i="1" l="1"/>
  <c r="B89" i="1"/>
  <c r="C8" i="1"/>
  <c r="D8" i="1"/>
  <c r="E8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6" i="1"/>
  <c r="D16" i="1"/>
  <c r="E16" i="1"/>
  <c r="C18" i="1"/>
  <c r="D18" i="1"/>
  <c r="E18" i="1"/>
  <c r="C19" i="1"/>
  <c r="D19" i="1"/>
  <c r="E19" i="1"/>
  <c r="C20" i="1"/>
  <c r="D20" i="1"/>
  <c r="E20" i="1"/>
  <c r="C21" i="1"/>
  <c r="D21" i="1"/>
  <c r="E21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9" i="1"/>
  <c r="D29" i="1"/>
  <c r="E29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2" i="1"/>
  <c r="D42" i="1"/>
  <c r="E42" i="1"/>
  <c r="C43" i="1"/>
  <c r="D43" i="1"/>
  <c r="E43" i="1"/>
  <c r="C45" i="1"/>
  <c r="D45" i="1"/>
  <c r="E45" i="1"/>
  <c r="C46" i="1"/>
  <c r="D46" i="1"/>
  <c r="E46" i="1"/>
  <c r="C47" i="1"/>
  <c r="D47" i="1"/>
  <c r="E47" i="1"/>
  <c r="C49" i="1"/>
  <c r="D49" i="1"/>
  <c r="E49" i="1"/>
  <c r="C50" i="1"/>
  <c r="D50" i="1"/>
  <c r="E50" i="1"/>
  <c r="C51" i="1"/>
  <c r="D51" i="1"/>
  <c r="E51" i="1"/>
  <c r="C52" i="1"/>
  <c r="D52" i="1"/>
  <c r="E52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8" i="1"/>
  <c r="D78" i="1"/>
  <c r="E78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7" i="1"/>
  <c r="D87" i="1"/>
  <c r="E87" i="1"/>
  <c r="C88" i="1"/>
  <c r="D88" i="1"/>
  <c r="E88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1" i="1"/>
  <c r="D101" i="1"/>
  <c r="E101" i="1"/>
  <c r="C102" i="1"/>
  <c r="D102" i="1"/>
  <c r="E102" i="1"/>
  <c r="C103" i="1"/>
  <c r="D103" i="1"/>
  <c r="E103" i="1"/>
  <c r="C105" i="1"/>
  <c r="D105" i="1"/>
  <c r="E105" i="1"/>
  <c r="C107" i="1"/>
  <c r="D107" i="1"/>
  <c r="E107" i="1"/>
  <c r="C109" i="1"/>
  <c r="D109" i="1"/>
  <c r="E109" i="1"/>
  <c r="C111" i="1"/>
  <c r="D111" i="1"/>
  <c r="E111" i="1"/>
  <c r="D114" i="1"/>
  <c r="E114" i="1"/>
  <c r="C115" i="1"/>
  <c r="D115" i="1"/>
  <c r="E115" i="1"/>
  <c r="C117" i="1"/>
  <c r="D117" i="1"/>
  <c r="E117" i="1"/>
  <c r="C118" i="1"/>
  <c r="D118" i="1"/>
  <c r="E118" i="1"/>
  <c r="C119" i="1"/>
  <c r="D119" i="1"/>
  <c r="E119" i="1"/>
  <c r="C121" i="1"/>
  <c r="D121" i="1"/>
  <c r="E121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30" i="1"/>
  <c r="D130" i="1"/>
  <c r="E130" i="1"/>
  <c r="C131" i="1"/>
  <c r="D131" i="1"/>
  <c r="E131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7" i="1"/>
  <c r="D177" i="1"/>
  <c r="E177" i="1"/>
  <c r="C178" i="1"/>
  <c r="D178" i="1"/>
  <c r="E178" i="1"/>
  <c r="C180" i="1"/>
  <c r="D180" i="1"/>
  <c r="E180" i="1"/>
  <c r="C181" i="1"/>
  <c r="D181" i="1"/>
  <c r="E181" i="1"/>
  <c r="C182" i="1"/>
  <c r="D182" i="1"/>
  <c r="E182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5" i="1"/>
  <c r="D195" i="1"/>
  <c r="E195" i="1"/>
  <c r="C197" i="1"/>
  <c r="D197" i="1"/>
  <c r="E197" i="1"/>
  <c r="C199" i="1"/>
  <c r="D199" i="1"/>
  <c r="E199" i="1"/>
  <c r="C202" i="1"/>
  <c r="D202" i="1"/>
  <c r="E202" i="1"/>
  <c r="C203" i="1"/>
  <c r="D203" i="1"/>
  <c r="E203" i="1"/>
  <c r="C205" i="1"/>
  <c r="D205" i="1"/>
  <c r="E205" i="1"/>
  <c r="C207" i="1"/>
  <c r="D207" i="1"/>
  <c r="E207" i="1"/>
  <c r="C208" i="1"/>
  <c r="D208" i="1"/>
  <c r="E208" i="1"/>
  <c r="C209" i="1"/>
  <c r="D209" i="1"/>
  <c r="E209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1" i="1"/>
  <c r="D241" i="1"/>
  <c r="E241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B105" i="1" l="1"/>
  <c r="B99" i="1"/>
  <c r="B111" i="1"/>
  <c r="B95" i="1"/>
  <c r="B103" i="1"/>
  <c r="B85" i="1"/>
  <c r="B81" i="1"/>
  <c r="B98" i="1"/>
  <c r="B70" i="1"/>
  <c r="B66" i="1"/>
  <c r="B62" i="1"/>
  <c r="B57" i="1"/>
  <c r="B84" i="1"/>
  <c r="B51" i="1"/>
  <c r="B73" i="1"/>
  <c r="B78" i="1"/>
  <c r="B46" i="1"/>
  <c r="B109" i="1"/>
  <c r="B102" i="1"/>
  <c r="B97" i="1"/>
  <c r="B83" i="1"/>
  <c r="B76" i="1"/>
  <c r="B68" i="1"/>
  <c r="B64" i="1"/>
  <c r="B59" i="1"/>
  <c r="B55" i="1"/>
  <c r="B49" i="1"/>
  <c r="B43" i="1"/>
  <c r="B107" i="1"/>
  <c r="B101" i="1"/>
  <c r="B71" i="1"/>
  <c r="B63" i="1"/>
  <c r="B197" i="1"/>
  <c r="B177" i="1"/>
  <c r="B157" i="1"/>
  <c r="B153" i="1"/>
  <c r="B145" i="1"/>
  <c r="B136" i="1"/>
  <c r="B131" i="1"/>
  <c r="B121" i="1"/>
  <c r="B170" i="1"/>
  <c r="B244" i="1"/>
  <c r="B31" i="1"/>
  <c r="B182" i="1"/>
  <c r="B191" i="1"/>
  <c r="B69" i="1"/>
  <c r="B65" i="1"/>
  <c r="B56" i="1"/>
  <c r="B50" i="1"/>
  <c r="B45" i="1"/>
  <c r="B29" i="1"/>
  <c r="B205" i="1"/>
  <c r="B224" i="1"/>
  <c r="B216" i="1"/>
  <c r="B217" i="1"/>
  <c r="B207" i="1"/>
  <c r="B199" i="1"/>
  <c r="B188" i="1"/>
  <c r="B178" i="1"/>
  <c r="B171" i="1"/>
  <c r="B167" i="1"/>
  <c r="B162" i="1"/>
  <c r="B158" i="1"/>
  <c r="B154" i="1"/>
  <c r="B141" i="1"/>
  <c r="B137" i="1"/>
  <c r="B245" i="1"/>
  <c r="B58" i="1"/>
  <c r="B52" i="1"/>
  <c r="B47" i="1"/>
  <c r="B42" i="1"/>
  <c r="B26" i="1"/>
  <c r="B115" i="1"/>
  <c r="B25" i="1"/>
  <c r="B219" i="1"/>
  <c r="B195" i="1"/>
  <c r="B190" i="1"/>
  <c r="B186" i="1"/>
  <c r="B181" i="1"/>
  <c r="B169" i="1"/>
  <c r="B165" i="1"/>
  <c r="B160" i="1"/>
  <c r="B156" i="1"/>
  <c r="B135" i="1"/>
  <c r="B125" i="1"/>
  <c r="B119" i="1"/>
  <c r="B215" i="1"/>
  <c r="B203" i="1"/>
  <c r="B173" i="1"/>
  <c r="B19" i="1"/>
  <c r="B223" i="1"/>
  <c r="B246" i="1"/>
  <c r="B222" i="1"/>
  <c r="B214" i="1"/>
  <c r="B208" i="1"/>
  <c r="B185" i="1"/>
  <c r="B180" i="1"/>
  <c r="B172" i="1"/>
  <c r="B164" i="1"/>
  <c r="B155" i="1"/>
  <c r="B143" i="1"/>
  <c r="B138" i="1"/>
  <c r="B134" i="1"/>
  <c r="B124" i="1"/>
  <c r="B241" i="1"/>
  <c r="B189" i="1"/>
  <c r="B168" i="1"/>
  <c r="B130" i="1"/>
  <c r="B128" i="1"/>
  <c r="B233" i="1"/>
  <c r="B92" i="1"/>
  <c r="B230" i="1"/>
  <c r="B18" i="1"/>
  <c r="B34" i="1"/>
  <c r="B13" i="1"/>
  <c r="B213" i="1"/>
  <c r="B236" i="1"/>
  <c r="B232" i="1"/>
  <c r="B91" i="1"/>
  <c r="B39" i="1"/>
  <c r="B20" i="1"/>
  <c r="B10" i="1"/>
  <c r="B150" i="1"/>
  <c r="B229" i="1"/>
  <c r="B212" i="1"/>
  <c r="B149" i="1"/>
  <c r="B87" i="1"/>
  <c r="B36" i="1"/>
  <c r="B16" i="1"/>
  <c r="B235" i="1"/>
  <c r="B225" i="1"/>
  <c r="B146" i="1"/>
  <c r="B33" i="1"/>
  <c r="B226" i="1"/>
  <c r="B193" i="1"/>
  <c r="B231" i="1"/>
  <c r="B151" i="1"/>
  <c r="B90" i="1"/>
  <c r="B8" i="1"/>
  <c r="B239" i="1"/>
  <c r="B238" i="1"/>
  <c r="B247" i="1"/>
  <c r="B237" i="1"/>
  <c r="B227" i="1"/>
  <c r="B209" i="1"/>
  <c r="B148" i="1"/>
  <c r="B35" i="1"/>
  <c r="E6" i="1" l="1"/>
  <c r="C6" i="1" l="1"/>
  <c r="D6" i="1"/>
  <c r="D4" i="1" s="1"/>
  <c r="C4" i="1" l="1"/>
  <c r="B6" i="1"/>
  <c r="E4" i="1" l="1"/>
  <c r="L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Robin</author>
  </authors>
  <commentList>
    <comment ref="A4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Robin:
Formerly Academy of Minds in Motion</t>
        </r>
      </text>
    </comment>
    <comment ref="L139" authorId="0" shapeId="0" xr:uid="{DEDDF4A0-28DA-420B-96DE-E5A5793B8C08}">
      <text>
        <r>
          <rPr>
            <b/>
            <sz val="9"/>
            <color indexed="81"/>
            <rFont val="Tahoma"/>
            <family val="2"/>
          </rPr>
          <t xml:space="preserve">This is for Bauer Elementary only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4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Robin:</t>
        </r>
        <r>
          <rPr>
            <sz val="9"/>
            <color indexed="81"/>
            <rFont val="Tahoma"/>
            <family val="2"/>
          </rPr>
          <t xml:space="preserve">
Formerly Shelby Co ESC</t>
        </r>
      </text>
    </comment>
  </commentList>
</comments>
</file>

<file path=xl/sharedStrings.xml><?xml version="1.0" encoding="utf-8"?>
<sst xmlns="http://schemas.openxmlformats.org/spreadsheetml/2006/main" count="453" uniqueCount="407">
  <si>
    <t>Total District Rebate</t>
  </si>
  <si>
    <t>Totals</t>
  </si>
  <si>
    <t>District</t>
  </si>
  <si>
    <t>Rebate</t>
  </si>
  <si>
    <t>Apollo Career Center</t>
  </si>
  <si>
    <t>Dayton Stem School</t>
  </si>
  <si>
    <t>Holy Angels School</t>
  </si>
  <si>
    <t>Lehman High School</t>
  </si>
  <si>
    <t>Miami Valley School</t>
  </si>
  <si>
    <t>MVECA</t>
  </si>
  <si>
    <t>Piqua Catholic</t>
  </si>
  <si>
    <t>St Bernard Catholic School</t>
  </si>
  <si>
    <t>Health Insurance Wellness</t>
  </si>
  <si>
    <t>Springfield Clark CTC</t>
  </si>
  <si>
    <t>Spend</t>
  </si>
  <si>
    <t>Montgomery Co DDS</t>
  </si>
  <si>
    <t xml:space="preserve">Adams Co/OH Valley </t>
  </si>
  <si>
    <t xml:space="preserve">Bellbrook-Sugargcreek </t>
  </si>
  <si>
    <t xml:space="preserve">Dayton Christian </t>
  </si>
  <si>
    <t xml:space="preserve">Dayton Public </t>
  </si>
  <si>
    <t xml:space="preserve">Edgewood </t>
  </si>
  <si>
    <t xml:space="preserve">Fairbanks </t>
  </si>
  <si>
    <t xml:space="preserve">Franklin Monroe </t>
  </si>
  <si>
    <t xml:space="preserve">Preble Shawnee </t>
  </si>
  <si>
    <t xml:space="preserve">Troy Christian </t>
  </si>
  <si>
    <t xml:space="preserve">Twin Valley </t>
  </si>
  <si>
    <t xml:space="preserve">Waynesfield-Goshen </t>
  </si>
  <si>
    <t xml:space="preserve">West Liberty Salem </t>
  </si>
  <si>
    <t xml:space="preserve">Beavercreek  </t>
  </si>
  <si>
    <t xml:space="preserve">Bellefontaine  </t>
  </si>
  <si>
    <t xml:space="preserve">Centerville  </t>
  </si>
  <si>
    <t xml:space="preserve">Deer Park  </t>
  </si>
  <si>
    <t xml:space="preserve">Fairborn  </t>
  </si>
  <si>
    <t xml:space="preserve">Franklin  </t>
  </si>
  <si>
    <t xml:space="preserve">Greenville  </t>
  </si>
  <si>
    <t xml:space="preserve">Hamilton  </t>
  </si>
  <si>
    <t xml:space="preserve">Hillsboro  </t>
  </si>
  <si>
    <t xml:space="preserve">Huber Heights  </t>
  </si>
  <si>
    <t xml:space="preserve">Kettering  </t>
  </si>
  <si>
    <t xml:space="preserve">Lebanon  </t>
  </si>
  <si>
    <t xml:space="preserve">Lima  </t>
  </si>
  <si>
    <t xml:space="preserve">Mason  </t>
  </si>
  <si>
    <t xml:space="preserve">Miamisburg  </t>
  </si>
  <si>
    <t xml:space="preserve">Northmont  </t>
  </si>
  <si>
    <t xml:space="preserve">Oakwood  </t>
  </si>
  <si>
    <t xml:space="preserve">Sidney  </t>
  </si>
  <si>
    <t xml:space="preserve">St Marys  </t>
  </si>
  <si>
    <t xml:space="preserve">Troy  </t>
  </si>
  <si>
    <t xml:space="preserve">Urbana  </t>
  </si>
  <si>
    <t xml:space="preserve">Vandalia Butler  </t>
  </si>
  <si>
    <t xml:space="preserve">Wapakoneta  </t>
  </si>
  <si>
    <t xml:space="preserve">Washington C H  </t>
  </si>
  <si>
    <t xml:space="preserve">West Carrollton  </t>
  </si>
  <si>
    <t xml:space="preserve">Wilmington  </t>
  </si>
  <si>
    <t xml:space="preserve">Winton Woods  </t>
  </si>
  <si>
    <t xml:space="preserve">Anna  </t>
  </si>
  <si>
    <t xml:space="preserve">Ansonia  </t>
  </si>
  <si>
    <t xml:space="preserve">Arcanum Butler  </t>
  </si>
  <si>
    <t xml:space="preserve">Bethel  </t>
  </si>
  <si>
    <t xml:space="preserve">Blanchester  </t>
  </si>
  <si>
    <t xml:space="preserve">Botkins  </t>
  </si>
  <si>
    <t xml:space="preserve">Bright  </t>
  </si>
  <si>
    <t xml:space="preserve">Brookville  </t>
  </si>
  <si>
    <t xml:space="preserve">Carlisle  </t>
  </si>
  <si>
    <t xml:space="preserve">Cedar Cliff  </t>
  </si>
  <si>
    <t xml:space="preserve">Clark-Shawnee  </t>
  </si>
  <si>
    <t xml:space="preserve">Clinton Massie  </t>
  </si>
  <si>
    <t xml:space="preserve">East Clinton  </t>
  </si>
  <si>
    <t xml:space="preserve">Elida  </t>
  </si>
  <si>
    <t xml:space="preserve">Fairlawn  </t>
  </si>
  <si>
    <t xml:space="preserve">Fort Loramie  </t>
  </si>
  <si>
    <t xml:space="preserve">Fort Recovery  </t>
  </si>
  <si>
    <t xml:space="preserve">Graham  </t>
  </si>
  <si>
    <t xml:space="preserve">Greeneview  </t>
  </si>
  <si>
    <t xml:space="preserve">Greenon  </t>
  </si>
  <si>
    <t xml:space="preserve">Hardin Houston  </t>
  </si>
  <si>
    <t xml:space="preserve">Jackson Center  </t>
  </si>
  <si>
    <t xml:space="preserve">Jefferson Twp  </t>
  </si>
  <si>
    <t xml:space="preserve">Kings  </t>
  </si>
  <si>
    <t xml:space="preserve">Little Miami  </t>
  </si>
  <si>
    <t xml:space="preserve">Lynchburg-Clay  </t>
  </si>
  <si>
    <t xml:space="preserve">Mad River  </t>
  </si>
  <si>
    <t xml:space="preserve">Madison  </t>
  </si>
  <si>
    <t xml:space="preserve">Madison-Plains  </t>
  </si>
  <si>
    <t xml:space="preserve">Marion  </t>
  </si>
  <si>
    <t xml:space="preserve">Miami East  </t>
  </si>
  <si>
    <t xml:space="preserve">Miami Trace  </t>
  </si>
  <si>
    <t xml:space="preserve">Minster  </t>
  </si>
  <si>
    <t xml:space="preserve">National Trail  </t>
  </si>
  <si>
    <t xml:space="preserve">New Bremen  </t>
  </si>
  <si>
    <t xml:space="preserve">New Knoxville  </t>
  </si>
  <si>
    <t xml:space="preserve">New Lebanon  </t>
  </si>
  <si>
    <t xml:space="preserve">Newton  </t>
  </si>
  <si>
    <t xml:space="preserve">Northeastern  </t>
  </si>
  <si>
    <t xml:space="preserve">Northridge  </t>
  </si>
  <si>
    <t xml:space="preserve">Northwestern  </t>
  </si>
  <si>
    <t xml:space="preserve">Parkway  </t>
  </si>
  <si>
    <t xml:space="preserve">Perry  </t>
  </si>
  <si>
    <t xml:space="preserve">Russia  </t>
  </si>
  <si>
    <t xml:space="preserve">Southeastern  </t>
  </si>
  <si>
    <t xml:space="preserve">Spencerville  </t>
  </si>
  <si>
    <t xml:space="preserve">St Henry  </t>
  </si>
  <si>
    <t xml:space="preserve">Tecumseh  </t>
  </si>
  <si>
    <t xml:space="preserve">Tri Village  </t>
  </si>
  <si>
    <t xml:space="preserve">Triad  </t>
  </si>
  <si>
    <t xml:space="preserve">Valley View  </t>
  </si>
  <si>
    <t xml:space="preserve">Wayne  </t>
  </si>
  <si>
    <t>Montgomery Co ESC</t>
  </si>
  <si>
    <t>Southern Ohio ESC</t>
  </si>
  <si>
    <t>Auglaize Co ESC</t>
  </si>
  <si>
    <t>Clark Co ESC</t>
  </si>
  <si>
    <t>Darke Co ESC</t>
  </si>
  <si>
    <t>Greene Co ESC</t>
  </si>
  <si>
    <t>Miami Co ESC</t>
  </si>
  <si>
    <t>Preble Co ESC</t>
  </si>
  <si>
    <t>Warren Co ESC</t>
  </si>
  <si>
    <t>Bradford</t>
  </si>
  <si>
    <t>Clark Co Juv Det</t>
  </si>
  <si>
    <t>Clinton Co DD</t>
  </si>
  <si>
    <t>Coldwater</t>
  </si>
  <si>
    <t>Covington</t>
  </si>
  <si>
    <t>Darke Co DD</t>
  </si>
  <si>
    <t>Eaton</t>
  </si>
  <si>
    <t>Greene Co CC</t>
  </si>
  <si>
    <t>Greenfield</t>
  </si>
  <si>
    <t>Miami Valley CTC</t>
  </si>
  <si>
    <t>Milton Union</t>
  </si>
  <si>
    <t xml:space="preserve">Mississinawa </t>
  </si>
  <si>
    <t xml:space="preserve">Paulding </t>
  </si>
  <si>
    <t>Reading</t>
  </si>
  <si>
    <t>Shelby Co DD</t>
  </si>
  <si>
    <t>Springboro</t>
  </si>
  <si>
    <t>St Albert The Great</t>
  </si>
  <si>
    <t>Tipp City</t>
  </si>
  <si>
    <t>Tolles CC</t>
  </si>
  <si>
    <t>Tri County North</t>
  </si>
  <si>
    <t>Trotwood Madison</t>
  </si>
  <si>
    <t>Upper Valley CC</t>
  </si>
  <si>
    <t>Versailles</t>
  </si>
  <si>
    <t>Warren Co CC</t>
  </si>
  <si>
    <t xml:space="preserve">Yellow Springs </t>
  </si>
  <si>
    <t>Miami (Riverside) DD</t>
  </si>
  <si>
    <t>Xenia</t>
  </si>
  <si>
    <t xml:space="preserve">Dairy  </t>
  </si>
  <si>
    <t xml:space="preserve">Wellness  </t>
  </si>
  <si>
    <t xml:space="preserve">GFS  </t>
  </si>
  <si>
    <t>Talawanda</t>
  </si>
  <si>
    <t>New Richmond</t>
  </si>
  <si>
    <t>Great Oaks Career</t>
  </si>
  <si>
    <t>UMC Ministry</t>
  </si>
  <si>
    <t>Butler Co ESC</t>
  </si>
  <si>
    <t>Loveland</t>
  </si>
  <si>
    <t>RT Industries</t>
  </si>
  <si>
    <t xml:space="preserve">Rebate  </t>
  </si>
  <si>
    <t>Amounts under $25 will be added next year</t>
  </si>
  <si>
    <t>Bakery</t>
  </si>
  <si>
    <t xml:space="preserve">Bakery  </t>
  </si>
  <si>
    <t>New Miami</t>
  </si>
  <si>
    <t>Southwest</t>
  </si>
  <si>
    <t>Three Rivers</t>
  </si>
  <si>
    <t>Goshen Local</t>
  </si>
  <si>
    <t xml:space="preserve">Northwest </t>
  </si>
  <si>
    <t>Ross Local</t>
  </si>
  <si>
    <t>Bishop Flaget</t>
  </si>
  <si>
    <t>Milford</t>
  </si>
  <si>
    <t>Riverside Local</t>
  </si>
  <si>
    <t>Antwerp</t>
  </si>
  <si>
    <t>Legacy Christian</t>
  </si>
  <si>
    <t>Wayne Trace</t>
  </si>
  <si>
    <t>Springfield Catholic HS</t>
  </si>
  <si>
    <t>Warren Co DD</t>
  </si>
  <si>
    <t>Clark Co Bd Of DD</t>
  </si>
  <si>
    <t>Food</t>
  </si>
  <si>
    <t>Paper</t>
  </si>
  <si>
    <t>Classroom</t>
  </si>
  <si>
    <t>Dairy</t>
  </si>
  <si>
    <t xml:space="preserve">Gahanna Christian </t>
  </si>
  <si>
    <t>Midwest Regional ESC</t>
  </si>
  <si>
    <t>Bishop Leibold</t>
  </si>
  <si>
    <t>Fairfield City</t>
  </si>
  <si>
    <t xml:space="preserve">Bath </t>
  </si>
  <si>
    <t>Bethel-Tate</t>
  </si>
  <si>
    <t>Celina</t>
  </si>
  <si>
    <t>Clermont-Northeastern</t>
  </si>
  <si>
    <t>Crestview</t>
  </si>
  <si>
    <t>Edgerton</t>
  </si>
  <si>
    <t>Fayette</t>
  </si>
  <si>
    <t>Felicity Franklin</t>
  </si>
  <si>
    <t>North Central</t>
  </si>
  <si>
    <t>Shawnee</t>
  </si>
  <si>
    <t>St Patrick</t>
  </si>
  <si>
    <t>Sylvania</t>
  </si>
  <si>
    <t>Williamsburg</t>
  </si>
  <si>
    <t>Incarnation</t>
  </si>
  <si>
    <t>Delphos St John</t>
  </si>
  <si>
    <t>Pike Delta York</t>
  </si>
  <si>
    <t>Highland UMC</t>
  </si>
  <si>
    <t>Our Lady of Grace</t>
  </si>
  <si>
    <t>Chaminade Julienne</t>
  </si>
  <si>
    <t xml:space="preserve">Delphos  </t>
  </si>
  <si>
    <t>Seven Hills School</t>
  </si>
  <si>
    <t>Van Wert</t>
  </si>
  <si>
    <t>Harvest Prep</t>
  </si>
  <si>
    <t>Benjamin Logan</t>
  </si>
  <si>
    <t>Fredericktown</t>
  </si>
  <si>
    <t>Lockland</t>
  </si>
  <si>
    <t>London</t>
  </si>
  <si>
    <t>Madison Co DD</t>
  </si>
  <si>
    <t>Ohio Hi Point JVSD</t>
  </si>
  <si>
    <t>Jefferson (West)</t>
  </si>
  <si>
    <t>Allen East</t>
  </si>
  <si>
    <t>Money from 2016-17</t>
  </si>
  <si>
    <t>Money from 2015-16</t>
  </si>
  <si>
    <t>Money from 2017-18</t>
  </si>
  <si>
    <t>15-16 Total</t>
  </si>
  <si>
    <t>16-17 Total</t>
  </si>
  <si>
    <t>17-18 Total</t>
  </si>
  <si>
    <t>Total to pay</t>
  </si>
  <si>
    <t>$3.40 Paper</t>
  </si>
  <si>
    <t>$3.65 Classroom</t>
  </si>
  <si>
    <t>$4.95 Paper</t>
  </si>
  <si>
    <t>Dayton STEM</t>
  </si>
  <si>
    <t>$2.44 Classroom</t>
  </si>
  <si>
    <t>$1.77 Dairy</t>
  </si>
  <si>
    <t>$1.49 Classroom</t>
  </si>
  <si>
    <t>$10.41 Classroom</t>
  </si>
  <si>
    <t>Lehman HS</t>
  </si>
  <si>
    <t>$1.85 Bakery</t>
  </si>
  <si>
    <t>$1.65 Classroom</t>
  </si>
  <si>
    <t>St Bernard</t>
  </si>
  <si>
    <t>$8.93 Paper</t>
  </si>
  <si>
    <t>$6.18 Classroom</t>
  </si>
  <si>
    <t>Cin Day Academy</t>
  </si>
  <si>
    <t>Clermont Co ESC</t>
  </si>
  <si>
    <t>Grant Career Ctr</t>
  </si>
  <si>
    <t>Mercer Co ESC</t>
  </si>
  <si>
    <t>Cory Rawson</t>
  </si>
  <si>
    <t>Column1</t>
  </si>
  <si>
    <t>Norwood Summer</t>
  </si>
  <si>
    <t>Jonathan Alder HS</t>
  </si>
  <si>
    <t>Leipsic</t>
  </si>
  <si>
    <t>St Joseph Orphanage</t>
  </si>
  <si>
    <t>Jefferson Local</t>
  </si>
  <si>
    <t>The Learning Garden</t>
  </si>
  <si>
    <t>Chiildren's Home of Cincy</t>
  </si>
  <si>
    <t>Christian Academy</t>
  </si>
  <si>
    <t>Lincolnview</t>
  </si>
  <si>
    <t>Springfield Local</t>
  </si>
  <si>
    <t>Batavia</t>
  </si>
  <si>
    <t>Bowling Green</t>
  </si>
  <si>
    <t>Fayetteville Perry</t>
  </si>
  <si>
    <t>Indian Hill</t>
  </si>
  <si>
    <t>Manchester</t>
  </si>
  <si>
    <t>Miller City New Cleve</t>
  </si>
  <si>
    <t>Richard Allen</t>
  </si>
  <si>
    <t>Highland DD</t>
  </si>
  <si>
    <t>Findlay</t>
  </si>
  <si>
    <t>18-19 Total</t>
  </si>
  <si>
    <t>Money from 2018-19</t>
  </si>
  <si>
    <t>$0.63 Classroom</t>
  </si>
  <si>
    <t>$3.52 Paper</t>
  </si>
  <si>
    <t>$2.14 Classroom</t>
  </si>
  <si>
    <t>$1.28 Classroom</t>
  </si>
  <si>
    <t>$4.51 Classroom</t>
  </si>
  <si>
    <t>$2.93 Classroom</t>
  </si>
  <si>
    <t>$1.58 Paper</t>
  </si>
  <si>
    <t>$4.51 GFS</t>
  </si>
  <si>
    <t>$8.24 Classroom</t>
  </si>
  <si>
    <t>$1.96 Bakery</t>
  </si>
  <si>
    <t>Miami DD (Riverside DD)</t>
  </si>
  <si>
    <t>$5.87 Paper, $2.45 Classroom</t>
  </si>
  <si>
    <t>3.15 Classroom</t>
  </si>
  <si>
    <t>Paulding</t>
  </si>
  <si>
    <t>$6.41 Classroom</t>
  </si>
  <si>
    <t>$10.56 Classroom, $2.20 Paper</t>
  </si>
  <si>
    <t>NON EPC MEMBERS - NOT PAYING REBATE TO NON-MEMBERS</t>
  </si>
  <si>
    <t>Springfield City</t>
  </si>
  <si>
    <t>Bakery            07/19 - 06/20</t>
  </si>
  <si>
    <t>Dairy             07/19 - 06/20</t>
  </si>
  <si>
    <t>Clark Co Combined Health</t>
  </si>
  <si>
    <t>Ottoville</t>
  </si>
  <si>
    <t>Bluffton</t>
  </si>
  <si>
    <t>Kalida</t>
  </si>
  <si>
    <t>Vantage CC</t>
  </si>
  <si>
    <t>St Aloysius Orphanage</t>
  </si>
  <si>
    <t>Global Village Academy</t>
  </si>
  <si>
    <t>NICKLES</t>
  </si>
  <si>
    <t>Klosterman</t>
  </si>
  <si>
    <t>Aunt Millies</t>
  </si>
  <si>
    <t>Dayton Early College Academy</t>
  </si>
  <si>
    <t>Fairfield Local</t>
  </si>
  <si>
    <t>Lakota</t>
  </si>
  <si>
    <t>The Seven Hills</t>
  </si>
  <si>
    <t>19-20 Total</t>
  </si>
  <si>
    <t>Money from 2019-20</t>
  </si>
  <si>
    <t>Bethel Tate</t>
  </si>
  <si>
    <t>$21.20 Classroom</t>
  </si>
  <si>
    <t>$12.58 Paper</t>
  </si>
  <si>
    <t>$1.09 Classroom</t>
  </si>
  <si>
    <t>$0.53 Classroom</t>
  </si>
  <si>
    <t>$7.33 Bakery</t>
  </si>
  <si>
    <t>$1.15 Classroom</t>
  </si>
  <si>
    <t>$0.78 Classroom</t>
  </si>
  <si>
    <t>$0.62 Classroom</t>
  </si>
  <si>
    <t>$1.13 Classroom</t>
  </si>
  <si>
    <t>Goshen</t>
  </si>
  <si>
    <t>$0.54 Classroom</t>
  </si>
  <si>
    <t>$7.85 Paper</t>
  </si>
  <si>
    <t>$7.00 GFS</t>
  </si>
  <si>
    <t>$3.82 Classroom</t>
  </si>
  <si>
    <t>$2.33 Classroom</t>
  </si>
  <si>
    <t>$1.27 Classroom</t>
  </si>
  <si>
    <t>$1.05 Classroom</t>
  </si>
  <si>
    <t>$23.33 Bakery</t>
  </si>
  <si>
    <t>$0.25 Classroom</t>
  </si>
  <si>
    <t>$9.58 Classroom</t>
  </si>
  <si>
    <t>Food Service</t>
  </si>
  <si>
    <t>Continental</t>
  </si>
  <si>
    <t xml:space="preserve">Riverdale </t>
  </si>
  <si>
    <t>Shawnee State Univ</t>
  </si>
  <si>
    <t>Sycamore</t>
  </si>
  <si>
    <t>Howland</t>
  </si>
  <si>
    <t>West Central Juv Det</t>
  </si>
  <si>
    <t>St Paul</t>
  </si>
  <si>
    <t>Classroom Supplies</t>
  </si>
  <si>
    <t xml:space="preserve">Paper   </t>
  </si>
  <si>
    <t xml:space="preserve">Classroom  </t>
  </si>
  <si>
    <t>Archbold Area</t>
  </si>
  <si>
    <t>Ripley Union Lewis</t>
  </si>
  <si>
    <t>Western Brown</t>
  </si>
  <si>
    <t>20-21 Total</t>
  </si>
  <si>
    <t>Money from 2020-21</t>
  </si>
  <si>
    <t>$3.31 Classroom</t>
  </si>
  <si>
    <t>$1.03 Classroom</t>
  </si>
  <si>
    <t>$2.24 Classroom</t>
  </si>
  <si>
    <t>Clark Co DD</t>
  </si>
  <si>
    <t>$7.20 Paper</t>
  </si>
  <si>
    <t>$8.15 Classroom</t>
  </si>
  <si>
    <t>$8.41 Classroom</t>
  </si>
  <si>
    <t>$0.74 Classroom</t>
  </si>
  <si>
    <t>Fairbanks</t>
  </si>
  <si>
    <t>$2.38 Classroom</t>
  </si>
  <si>
    <t>$0.36 Classroom</t>
  </si>
  <si>
    <t>$11.66 Paper</t>
  </si>
  <si>
    <t>$0.28 Classroom</t>
  </si>
  <si>
    <t>$9.77 Classroom</t>
  </si>
  <si>
    <t>$12.77 Paper</t>
  </si>
  <si>
    <t>Miami Valley School (The)</t>
  </si>
  <si>
    <t>$20.75 Paper</t>
  </si>
  <si>
    <t>$15.37 Paper</t>
  </si>
  <si>
    <t>Miller City New Cleveland</t>
  </si>
  <si>
    <t>$16.18 Classroom</t>
  </si>
  <si>
    <t>$13.38 Classroom</t>
  </si>
  <si>
    <t>$4.87 Classroom</t>
  </si>
  <si>
    <t>$6.08 Classroom</t>
  </si>
  <si>
    <t>$22.16 Paper</t>
  </si>
  <si>
    <t>$24.00 Paper</t>
  </si>
  <si>
    <t>$2.30 Classroom</t>
  </si>
  <si>
    <t>Holy Angels</t>
  </si>
  <si>
    <t>$5.69 Food</t>
  </si>
  <si>
    <t>Immaculate Conception</t>
  </si>
  <si>
    <t>$7.64 Classroom</t>
  </si>
  <si>
    <t>GFS Prime         07/21 - 06/22</t>
  </si>
  <si>
    <t>Kenton</t>
  </si>
  <si>
    <t>Allen Co DD</t>
  </si>
  <si>
    <t>Amanda Clearcreek</t>
  </si>
  <si>
    <t>Forest Hills</t>
  </si>
  <si>
    <t>Piqua City</t>
  </si>
  <si>
    <t>St Bernard Elmwood Pl</t>
  </si>
  <si>
    <t>St Margaret of York</t>
  </si>
  <si>
    <t>St Peter</t>
  </si>
  <si>
    <t>Warren Local</t>
  </si>
  <si>
    <t>Pay Nov 2022</t>
  </si>
  <si>
    <t>21-22 Total</t>
  </si>
  <si>
    <t>Money from 2021-22</t>
  </si>
  <si>
    <t>$2.02 Classroom</t>
  </si>
  <si>
    <t>$7.33 Classroom</t>
  </si>
  <si>
    <t>20.41 Classroom</t>
  </si>
  <si>
    <t>$8.03 Classroom</t>
  </si>
  <si>
    <t>$5.45 Classroom</t>
  </si>
  <si>
    <t>Chaminade Julianne</t>
  </si>
  <si>
    <t>$2.81 Classroom</t>
  </si>
  <si>
    <t>Cin-Day Academy</t>
  </si>
  <si>
    <t>$18.70 Paper</t>
  </si>
  <si>
    <t>$5.25 Classroom</t>
  </si>
  <si>
    <t>$1.21 Classroom</t>
  </si>
  <si>
    <t>$15.25 Classroom</t>
  </si>
  <si>
    <t>$8.17 Classroom</t>
  </si>
  <si>
    <t>$16.02 Paper</t>
  </si>
  <si>
    <t>$0.66 Classroom</t>
  </si>
  <si>
    <t>$24.45 Paper</t>
  </si>
  <si>
    <t>Lynchburg Clay</t>
  </si>
  <si>
    <t>$15.89 Classroom</t>
  </si>
  <si>
    <t>$4.52 Classroom, $9.98 Paper</t>
  </si>
  <si>
    <t>$17.55 Paper</t>
  </si>
  <si>
    <t>$10.40 Classroom</t>
  </si>
  <si>
    <t>$1.26 Classroom</t>
  </si>
  <si>
    <t>$14.17 Classroom</t>
  </si>
  <si>
    <t>$2.84 Classroom</t>
  </si>
  <si>
    <t>$13.46 Paper</t>
  </si>
  <si>
    <t>$5.36 Classroom</t>
  </si>
  <si>
    <t>$3.12 Classroom</t>
  </si>
  <si>
    <t>$1.53 Classroom</t>
  </si>
  <si>
    <t>$8.42 Classroom</t>
  </si>
  <si>
    <t>$0.79 Classroom</t>
  </si>
  <si>
    <t>Paper &amp; Classroom Supply 7/21 - 6/22</t>
  </si>
  <si>
    <t>Purple $ indicate money included from previous year(s) that was under $25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</si>
</sst>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i/>
      <sz val="11"/>
      <color theme="6" tint="-0.499984740745262"/>
      <name val="Arial Narrow"/>
      <family val="2"/>
    </font>
    <font>
      <b/>
      <i/>
      <sz val="11"/>
      <color theme="5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"/>
      <family val="2"/>
    </font>
    <font>
      <b/>
      <sz val="11"/>
      <color rgb="FFED7D31"/>
      <name val="Arial Narrow"/>
      <family val="2"/>
    </font>
    <font>
      <b/>
      <i/>
      <sz val="11"/>
      <color rgb="FFED7D31"/>
      <name val="Arial Narrow"/>
      <family val="2"/>
    </font>
    <font>
      <b/>
      <i/>
      <sz val="11"/>
      <color rgb="FF4472C4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3" tint="-0.249977111117893"/>
      <name val="Arial Narrow"/>
      <family val="2"/>
    </font>
    <font>
      <sz val="11"/>
      <color theme="8" tint="-0.249977111117893"/>
      <name val="Arial Narrow"/>
      <family val="2"/>
    </font>
    <font>
      <sz val="11"/>
      <color rgb="FFED7D3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Arial Narrow"/>
      <family val="2"/>
    </font>
    <font>
      <b/>
      <sz val="10.5"/>
      <color theme="0"/>
      <name val="Arial Narrow"/>
      <family val="2"/>
    </font>
    <font>
      <b/>
      <sz val="9"/>
      <color theme="1"/>
      <name val="Arial Narrow"/>
      <family val="2"/>
    </font>
    <font>
      <sz val="11"/>
      <color theme="3" tint="-0.249977111117893"/>
      <name val="Arial Narrow"/>
      <family val="2"/>
    </font>
    <font>
      <sz val="11"/>
      <color theme="8" tint="-0.249977111117893"/>
      <name val="Arial Narrow"/>
      <family val="2"/>
    </font>
    <font>
      <sz val="11"/>
      <color theme="1"/>
      <name val="Arial Narrow"/>
      <family val="2"/>
    </font>
    <font>
      <sz val="11"/>
      <color theme="3" tint="-0.249977111117893"/>
      <name val="Arial Narrow"/>
      <family val="2"/>
    </font>
    <font>
      <sz val="11"/>
      <color theme="8" tint="-0.249977111117893"/>
      <name val="Arial Narrow"/>
      <family val="2"/>
    </font>
    <font>
      <sz val="10.5"/>
      <color theme="1"/>
      <name val="Arial Narrow"/>
      <family val="2"/>
    </font>
    <font>
      <sz val="10.5"/>
      <color theme="1"/>
      <name val="Arial Narrow"/>
      <family val="2"/>
    </font>
    <font>
      <sz val="11"/>
      <color theme="3" tint="-0.249977111117893"/>
      <name val="Arial Narrow"/>
      <family val="2"/>
    </font>
    <font>
      <sz val="11"/>
      <color theme="8" tint="-0.249977111117893"/>
      <name val="Arial Narrow"/>
      <family val="2"/>
    </font>
    <font>
      <sz val="10.5"/>
      <color theme="1"/>
      <name val="Arial Narrow"/>
      <family val="2"/>
    </font>
    <font>
      <sz val="11"/>
      <color theme="3" tint="-0.249977111117893"/>
      <name val="Arial Narrow"/>
      <family val="2"/>
    </font>
    <font>
      <sz val="11"/>
      <color theme="8" tint="-0.249977111117893"/>
      <name val="Arial Narrow"/>
      <family val="2"/>
    </font>
    <font>
      <sz val="8"/>
      <name val="Calibri"/>
      <family val="2"/>
      <scheme val="minor"/>
    </font>
    <font>
      <b/>
      <sz val="8"/>
      <color rgb="FF7030A0"/>
      <name val="Arial Narrow"/>
      <family val="2"/>
    </font>
    <font>
      <sz val="10.5"/>
      <color theme="1"/>
      <name val="Arial Narrow"/>
      <family val="2"/>
    </font>
    <font>
      <sz val="11"/>
      <color theme="3" tint="-0.249977111117893"/>
      <name val="Arial Narrow"/>
      <family val="2"/>
    </font>
    <font>
      <sz val="11"/>
      <color theme="8" tint="-0.249977111117893"/>
      <name val="Arial Narrow"/>
      <family val="2"/>
    </font>
    <font>
      <sz val="10.5"/>
      <color theme="1"/>
      <name val="Arial Narrow"/>
      <family val="2"/>
    </font>
    <font>
      <sz val="11"/>
      <color theme="3" tint="-0.249977111117893"/>
      <name val="Arial Narrow"/>
      <family val="2"/>
    </font>
    <font>
      <sz val="11"/>
      <color theme="8" tint="-0.249977111117893"/>
      <name val="Arial Narrow"/>
      <family val="2"/>
    </font>
    <font>
      <b/>
      <sz val="11"/>
      <color rgb="FF7030A0"/>
      <name val="Arial Narrow"/>
      <family val="2"/>
    </font>
    <font>
      <b/>
      <sz val="11"/>
      <color rgb="FF7030A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9D08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29">
    <xf numFmtId="0" fontId="0" fillId="0" borderId="0" xfId="0"/>
    <xf numFmtId="164" fontId="9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44" fontId="4" fillId="0" borderId="10" xfId="0" applyNumberFormat="1" applyFont="1" applyBorder="1" applyAlignment="1">
      <alignment horizontal="center" vertical="center"/>
    </xf>
    <xf numFmtId="44" fontId="8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5" fillId="3" borderId="7" xfId="0" applyNumberFormat="1" applyFont="1" applyFill="1" applyBorder="1" applyAlignment="1">
      <alignment horizontal="left" vertical="center"/>
    </xf>
    <xf numFmtId="0" fontId="12" fillId="0" borderId="7" xfId="0" applyFont="1" applyBorder="1" applyAlignment="1">
      <alignment wrapText="1"/>
    </xf>
    <xf numFmtId="164" fontId="10" fillId="5" borderId="7" xfId="0" applyNumberFormat="1" applyFont="1" applyFill="1" applyBorder="1" applyAlignment="1">
      <alignment horizontal="center" vertical="center" wrapText="1"/>
    </xf>
    <xf numFmtId="44" fontId="13" fillId="0" borderId="7" xfId="1" applyFont="1" applyBorder="1" applyAlignment="1">
      <alignment horizontal="center" vertical="center"/>
    </xf>
    <xf numFmtId="44" fontId="2" fillId="4" borderId="0" xfId="0" applyNumberFormat="1" applyFont="1" applyFill="1" applyAlignment="1">
      <alignment horizontal="center" vertical="center"/>
    </xf>
    <xf numFmtId="44" fontId="14" fillId="0" borderId="7" xfId="0" applyNumberFormat="1" applyFont="1" applyBorder="1" applyAlignment="1">
      <alignment horizontal="center" vertical="center"/>
    </xf>
    <xf numFmtId="44" fontId="15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44" fontId="8" fillId="0" borderId="10" xfId="0" applyNumberFormat="1" applyFont="1" applyBorder="1" applyAlignment="1">
      <alignment horizontal="center" vertical="center"/>
    </xf>
    <xf numFmtId="44" fontId="2" fillId="4" borderId="10" xfId="0" applyNumberFormat="1" applyFont="1" applyFill="1" applyBorder="1" applyAlignment="1">
      <alignment horizontal="center" vertical="center"/>
    </xf>
    <xf numFmtId="44" fontId="14" fillId="0" borderId="8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4" fontId="2" fillId="0" borderId="8" xfId="0" applyNumberFormat="1" applyFont="1" applyBorder="1" applyAlignment="1">
      <alignment horizontal="center" vertical="center"/>
    </xf>
    <xf numFmtId="44" fontId="2" fillId="0" borderId="12" xfId="0" applyNumberFormat="1" applyFont="1" applyBorder="1" applyAlignment="1">
      <alignment horizontal="center" vertical="center"/>
    </xf>
    <xf numFmtId="44" fontId="14" fillId="0" borderId="1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164" fontId="12" fillId="6" borderId="13" xfId="0" applyNumberFormat="1" applyFont="1" applyFill="1" applyBorder="1" applyAlignment="1">
      <alignment horizontal="center" vertical="center"/>
    </xf>
    <xf numFmtId="0" fontId="0" fillId="6" borderId="14" xfId="0" applyFill="1" applyBorder="1"/>
    <xf numFmtId="0" fontId="12" fillId="8" borderId="13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0" fillId="8" borderId="14" xfId="0" applyFill="1" applyBorder="1"/>
    <xf numFmtId="164" fontId="12" fillId="8" borderId="13" xfId="0" applyNumberFormat="1" applyFont="1" applyFill="1" applyBorder="1"/>
    <xf numFmtId="164" fontId="12" fillId="6" borderId="13" xfId="0" applyNumberFormat="1" applyFont="1" applyFill="1" applyBorder="1"/>
    <xf numFmtId="0" fontId="0" fillId="6" borderId="14" xfId="0" applyFill="1" applyBorder="1" applyAlignment="1">
      <alignment horizontal="left" vertical="center" wrapText="1"/>
    </xf>
    <xf numFmtId="0" fontId="0" fillId="6" borderId="14" xfId="0" applyFill="1" applyBorder="1" applyAlignment="1">
      <alignment horizontal="left"/>
    </xf>
    <xf numFmtId="164" fontId="12" fillId="6" borderId="13" xfId="0" applyNumberFormat="1" applyFont="1" applyFill="1" applyBorder="1" applyAlignment="1">
      <alignment horizontal="center" vertical="center" wrapText="1"/>
    </xf>
    <xf numFmtId="0" fontId="12" fillId="7" borderId="0" xfId="0" applyFont="1" applyFill="1"/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right" vertical="center"/>
    </xf>
    <xf numFmtId="164" fontId="10" fillId="4" borderId="7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44" fontId="11" fillId="0" borderId="7" xfId="0" applyNumberFormat="1" applyFont="1" applyBorder="1" applyAlignment="1">
      <alignment horizontal="center" vertical="center"/>
    </xf>
    <xf numFmtId="164" fontId="18" fillId="5" borderId="5" xfId="0" applyNumberFormat="1" applyFont="1" applyFill="1" applyBorder="1" applyAlignment="1">
      <alignment horizontal="center" vertical="center"/>
    </xf>
    <xf numFmtId="44" fontId="18" fillId="5" borderId="5" xfId="0" applyNumberFormat="1" applyFont="1" applyFill="1" applyBorder="1" applyAlignment="1">
      <alignment horizontal="center" vertical="center"/>
    </xf>
    <xf numFmtId="44" fontId="18" fillId="2" borderId="1" xfId="1" applyFont="1" applyFill="1" applyBorder="1" applyAlignment="1">
      <alignment horizontal="center" vertical="center"/>
    </xf>
    <xf numFmtId="44" fontId="18" fillId="2" borderId="6" xfId="1" applyFont="1" applyFill="1" applyBorder="1" applyAlignment="1">
      <alignment horizontal="center" vertical="center"/>
    </xf>
    <xf numFmtId="44" fontId="18" fillId="2" borderId="5" xfId="1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left" vertical="center"/>
    </xf>
    <xf numFmtId="164" fontId="2" fillId="0" borderId="12" xfId="0" applyNumberFormat="1" applyFont="1" applyBorder="1" applyAlignment="1">
      <alignment horizontal="left" vertical="center"/>
    </xf>
    <xf numFmtId="44" fontId="18" fillId="4" borderId="1" xfId="0" applyNumberFormat="1" applyFont="1" applyFill="1" applyBorder="1" applyAlignment="1">
      <alignment horizontal="center" vertical="center"/>
    </xf>
    <xf numFmtId="44" fontId="18" fillId="4" borderId="6" xfId="0" applyNumberFormat="1" applyFont="1" applyFill="1" applyBorder="1" applyAlignment="1">
      <alignment horizontal="center" vertical="center"/>
    </xf>
    <xf numFmtId="164" fontId="18" fillId="2" borderId="4" xfId="0" applyNumberFormat="1" applyFont="1" applyFill="1" applyBorder="1" applyAlignment="1">
      <alignment horizontal="center" vertical="center"/>
    </xf>
    <xf numFmtId="164" fontId="19" fillId="2" borderId="7" xfId="0" applyNumberFormat="1" applyFont="1" applyFill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4" fontId="18" fillId="9" borderId="4" xfId="0" applyNumberFormat="1" applyFont="1" applyFill="1" applyBorder="1" applyAlignment="1">
      <alignment horizontal="center" vertical="center"/>
    </xf>
    <xf numFmtId="164" fontId="22" fillId="0" borderId="3" xfId="0" applyNumberFormat="1" applyFont="1" applyBorder="1" applyAlignment="1">
      <alignment horizontal="center" vertical="center"/>
    </xf>
    <xf numFmtId="44" fontId="21" fillId="0" borderId="7" xfId="1" applyFont="1" applyBorder="1" applyAlignment="1">
      <alignment horizontal="center" vertical="center"/>
    </xf>
    <xf numFmtId="44" fontId="22" fillId="0" borderId="7" xfId="0" applyNumberFormat="1" applyFont="1" applyBorder="1" applyAlignment="1">
      <alignment horizontal="center" vertical="center"/>
    </xf>
    <xf numFmtId="164" fontId="25" fillId="0" borderId="3" xfId="0" applyNumberFormat="1" applyFont="1" applyBorder="1" applyAlignment="1">
      <alignment horizontal="center" vertical="center"/>
    </xf>
    <xf numFmtId="44" fontId="24" fillId="0" borderId="7" xfId="1" applyFont="1" applyBorder="1" applyAlignment="1">
      <alignment horizontal="center" vertical="center"/>
    </xf>
    <xf numFmtId="44" fontId="25" fillId="0" borderId="7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164" fontId="26" fillId="0" borderId="7" xfId="0" applyNumberFormat="1" applyFont="1" applyBorder="1" applyAlignment="1">
      <alignment horizontal="left" vertical="center"/>
    </xf>
    <xf numFmtId="164" fontId="26" fillId="0" borderId="2" xfId="0" applyNumberFormat="1" applyFont="1" applyBorder="1" applyAlignment="1">
      <alignment horizontal="left" vertical="center"/>
    </xf>
    <xf numFmtId="164" fontId="12" fillId="8" borderId="13" xfId="0" applyNumberFormat="1" applyFont="1" applyFill="1" applyBorder="1" applyAlignment="1">
      <alignment horizontal="center" vertical="center"/>
    </xf>
    <xf numFmtId="164" fontId="0" fillId="8" borderId="14" xfId="0" applyNumberFormat="1" applyFill="1" applyBorder="1" applyAlignment="1">
      <alignment horizontal="left" vertical="center"/>
    </xf>
    <xf numFmtId="164" fontId="26" fillId="3" borderId="7" xfId="0" applyNumberFormat="1" applyFont="1" applyFill="1" applyBorder="1" applyAlignment="1">
      <alignment horizontal="left" vertical="center"/>
    </xf>
    <xf numFmtId="44" fontId="2" fillId="3" borderId="7" xfId="0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64" fontId="29" fillId="0" borderId="2" xfId="0" applyNumberFormat="1" applyFont="1" applyBorder="1" applyAlignment="1">
      <alignment horizontal="center" vertical="center"/>
    </xf>
    <xf numFmtId="164" fontId="27" fillId="0" borderId="7" xfId="0" applyNumberFormat="1" applyFont="1" applyBorder="1" applyAlignment="1">
      <alignment horizontal="left" vertical="center"/>
    </xf>
    <xf numFmtId="44" fontId="28" fillId="0" borderId="7" xfId="1" applyFont="1" applyBorder="1" applyAlignment="1">
      <alignment horizontal="center" vertical="center"/>
    </xf>
    <xf numFmtId="44" fontId="29" fillId="0" borderId="7" xfId="0" applyNumberFormat="1" applyFont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164" fontId="32" fillId="0" borderId="2" xfId="0" applyNumberFormat="1" applyFont="1" applyBorder="1" applyAlignment="1">
      <alignment horizontal="center" vertical="center"/>
    </xf>
    <xf numFmtId="44" fontId="31" fillId="0" borderId="7" xfId="1" applyFont="1" applyBorder="1" applyAlignment="1">
      <alignment horizontal="center" vertical="center"/>
    </xf>
    <xf numFmtId="44" fontId="32" fillId="0" borderId="7" xfId="0" applyNumberFormat="1" applyFont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164" fontId="0" fillId="6" borderId="14" xfId="0" applyNumberFormat="1" applyFill="1" applyBorder="1" applyAlignment="1">
      <alignment horizontal="left" vertical="center"/>
    </xf>
    <xf numFmtId="164" fontId="34" fillId="0" borderId="7" xfId="0" applyNumberFormat="1" applyFont="1" applyBorder="1" applyAlignment="1">
      <alignment horizontal="center" vertical="center" wrapText="1"/>
    </xf>
    <xf numFmtId="44" fontId="14" fillId="0" borderId="11" xfId="0" applyNumberFormat="1" applyFont="1" applyBorder="1" applyAlignment="1">
      <alignment horizontal="center" vertical="center"/>
    </xf>
    <xf numFmtId="44" fontId="37" fillId="0" borderId="11" xfId="0" applyNumberFormat="1" applyFont="1" applyBorder="1" applyAlignment="1">
      <alignment horizontal="center" vertical="center"/>
    </xf>
    <xf numFmtId="44" fontId="37" fillId="0" borderId="7" xfId="0" applyNumberFormat="1" applyFont="1" applyBorder="1" applyAlignment="1">
      <alignment horizontal="center" vertical="center"/>
    </xf>
    <xf numFmtId="164" fontId="37" fillId="0" borderId="2" xfId="0" applyNumberFormat="1" applyFont="1" applyBorder="1" applyAlignment="1">
      <alignment horizontal="center" vertical="center"/>
    </xf>
    <xf numFmtId="164" fontId="35" fillId="0" borderId="7" xfId="0" applyNumberFormat="1" applyFont="1" applyBorder="1" applyAlignment="1">
      <alignment horizontal="left" vertical="center"/>
    </xf>
    <xf numFmtId="44" fontId="36" fillId="0" borderId="7" xfId="1" applyFont="1" applyBorder="1" applyAlignment="1">
      <alignment horizontal="center" vertical="center"/>
    </xf>
    <xf numFmtId="44" fontId="40" fillId="0" borderId="11" xfId="0" applyNumberFormat="1" applyFont="1" applyBorder="1" applyAlignment="1">
      <alignment horizontal="center" vertical="center"/>
    </xf>
    <xf numFmtId="44" fontId="40" fillId="0" borderId="7" xfId="0" applyNumberFormat="1" applyFont="1" applyBorder="1" applyAlignment="1">
      <alignment horizontal="center" vertical="center"/>
    </xf>
    <xf numFmtId="164" fontId="40" fillId="0" borderId="2" xfId="0" applyNumberFormat="1" applyFont="1" applyBorder="1" applyAlignment="1">
      <alignment horizontal="center" vertical="center"/>
    </xf>
    <xf numFmtId="44" fontId="39" fillId="0" borderId="7" xfId="1" applyFont="1" applyBorder="1" applyAlignment="1">
      <alignment horizontal="center" vertical="center"/>
    </xf>
    <xf numFmtId="0" fontId="2" fillId="3" borderId="7" xfId="0" applyFont="1" applyFill="1" applyBorder="1" applyAlignment="1">
      <alignment wrapText="1"/>
    </xf>
    <xf numFmtId="0" fontId="0" fillId="8" borderId="14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26" fillId="12" borderId="7" xfId="0" applyNumberFormat="1" applyFont="1" applyFill="1" applyBorder="1" applyAlignment="1">
      <alignment horizontal="left" vertical="center"/>
    </xf>
    <xf numFmtId="164" fontId="30" fillId="0" borderId="7" xfId="0" applyNumberFormat="1" applyFont="1" applyBorder="1" applyAlignment="1">
      <alignment horizontal="left" vertical="center"/>
    </xf>
    <xf numFmtId="44" fontId="2" fillId="12" borderId="7" xfId="0" applyNumberFormat="1" applyFont="1" applyFill="1" applyBorder="1" applyAlignment="1">
      <alignment horizontal="center" vertical="center"/>
    </xf>
    <xf numFmtId="44" fontId="23" fillId="12" borderId="7" xfId="0" applyNumberFormat="1" applyFont="1" applyFill="1" applyBorder="1" applyAlignment="1">
      <alignment horizontal="center" vertical="center"/>
    </xf>
    <xf numFmtId="164" fontId="26" fillId="12" borderId="2" xfId="0" applyNumberFormat="1" applyFont="1" applyFill="1" applyBorder="1" applyAlignment="1">
      <alignment horizontal="left" vertical="center"/>
    </xf>
    <xf numFmtId="164" fontId="38" fillId="12" borderId="7" xfId="0" applyNumberFormat="1" applyFont="1" applyFill="1" applyBorder="1" applyAlignment="1">
      <alignment horizontal="left" vertical="center"/>
    </xf>
    <xf numFmtId="0" fontId="12" fillId="0" borderId="0" xfId="0" applyFont="1"/>
    <xf numFmtId="164" fontId="0" fillId="6" borderId="14" xfId="0" applyNumberFormat="1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164" fontId="42" fillId="7" borderId="2" xfId="0" applyNumberFormat="1" applyFont="1" applyFill="1" applyBorder="1" applyAlignment="1">
      <alignment horizontal="center" vertical="center"/>
    </xf>
    <xf numFmtId="44" fontId="41" fillId="0" borderId="7" xfId="0" applyNumberFormat="1" applyFont="1" applyBorder="1" applyAlignment="1">
      <alignment horizontal="center" vertical="center"/>
    </xf>
    <xf numFmtId="44" fontId="41" fillId="0" borderId="7" xfId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164" fontId="20" fillId="12" borderId="2" xfId="0" applyNumberFormat="1" applyFont="1" applyFill="1" applyBorder="1" applyAlignment="1">
      <alignment horizontal="left" vertical="center"/>
    </xf>
    <xf numFmtId="164" fontId="20" fillId="12" borderId="11" xfId="0" applyNumberFormat="1" applyFont="1" applyFill="1" applyBorder="1" applyAlignment="1">
      <alignment horizontal="left" vertical="center"/>
    </xf>
    <xf numFmtId="164" fontId="10" fillId="4" borderId="7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64" fontId="10" fillId="2" borderId="11" xfId="0" applyNumberFormat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ED7D3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 Narrow"/>
        <scheme val="none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ED7D3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 Narrow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ED7D3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 Narrow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ED7D3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 Narrow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ED7D3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 Narrow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ED7D3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 Narrow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ED7D3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Arial Narrow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ED7D3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Arial Narrow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ED7D3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Arial Narrow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ED7D3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Arial Narrow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ED7D3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Arial Narrow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ED7D3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Arial Narrow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ED7D31"/>
        <name val="Arial Narrow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64" formatCode="&quot;$&quot;#,##0.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Arial Narrow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</font>
      <numFmt numFmtId="164" formatCode="&quot;$&quot;#,##0.00"/>
      <alignment horizontal="center" vertical="center" textRotation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numFmt numFmtId="164" formatCode="&quot;$&quot;#,##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numFmt numFmtId="164" formatCode="&quot;$&quot;#,##0.00"/>
      <fill>
        <patternFill patternType="solid">
          <fgColor indexed="64"/>
          <bgColor theme="1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colors>
    <mruColors>
      <color rgb="FFA9D08E"/>
      <color rgb="FFED7D31"/>
      <color rgb="FF4472C4"/>
      <color rgb="FFFFCC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N248" totalsRowCount="1" headerRowDxfId="31" dataDxfId="30" totalsRowDxfId="28" tableBorderDxfId="29">
  <autoFilter ref="A5:N247" xr:uid="{00000000-0009-0000-0100-000001000000}"/>
  <sortState xmlns:xlrd2="http://schemas.microsoft.com/office/spreadsheetml/2017/richdata2" ref="A7:V159">
    <sortCondition ref="A5:A158"/>
  </sortState>
  <tableColumns count="14">
    <tableColumn id="6" xr3:uid="{00000000-0010-0000-0000-000006000000}" name="District" totalsRowLabel="NON EPC MEMBERS - NOT PAYING REBATE TO NON-MEMBERS" dataDxfId="27" totalsRowDxfId="26">
      <calculatedColumnFormula>PROPER(#REF!)</calculatedColumnFormula>
    </tableColumn>
    <tableColumn id="25" xr3:uid="{00000000-0010-0000-0000-000019000000}" name="Rebate  " dataDxfId="25" totalsRowDxfId="24">
      <calculatedColumnFormula>SUM(C6,D6,E6,F6,G6,H6)</calculatedColumnFormula>
    </tableColumn>
    <tableColumn id="26" xr3:uid="{00000000-0010-0000-0000-00001A000000}" name="Food" dataDxfId="23" totalsRowDxfId="22" dataCellStyle="Currency">
      <calculatedColumnFormula>SUM(Table1[[#This Row],[GFS  ]]*2%)</calculatedColumnFormula>
    </tableColumn>
    <tableColumn id="23" xr3:uid="{00000000-0010-0000-0000-000017000000}" name="Dairy  " dataDxfId="21" totalsRowDxfId="20" dataCellStyle="Currency">
      <calculatedColumnFormula>SUM(Table1[[#This Row],[Dairy]]*1%)</calculatedColumnFormula>
    </tableColumn>
    <tableColumn id="27" xr3:uid="{00000000-0010-0000-0000-00001B000000}" name="Bakery" dataDxfId="19" totalsRowDxfId="18" dataCellStyle="Currency">
      <calculatedColumnFormula>SUM(Table1[[#This Row],[Bakery  ]]*1%)</calculatedColumnFormula>
    </tableColumn>
    <tableColumn id="24" xr3:uid="{00000000-0010-0000-0000-000018000000}" name="Wellness  " dataDxfId="17" totalsRowDxfId="16" dataCellStyle="Currency"/>
    <tableColumn id="3" xr3:uid="{1DCBDE46-2122-4F5D-9024-CCF2A5794ABC}" name="Classroom" dataDxfId="15" totalsRowDxfId="14" dataCellStyle="Currency">
      <calculatedColumnFormula>SUM(Table1[[#This Row],[Classroom  ]]*1%)</calculatedColumnFormula>
    </tableColumn>
    <tableColumn id="2" xr3:uid="{05E34B34-CE53-46AA-A377-AF9806B79B84}" name="Paper" dataDxfId="13" totalsRowDxfId="12" dataCellStyle="Currency">
      <calculatedColumnFormula>SUM(Table1[[#This Row],[Paper   ]]*1%)</calculatedColumnFormula>
    </tableColumn>
    <tableColumn id="15" xr3:uid="{00000000-0010-0000-0000-00000F000000}" name="Paper   " dataDxfId="11" totalsRowDxfId="10"/>
    <tableColumn id="18" xr3:uid="{00000000-0010-0000-0000-000012000000}" name="Classroom  " dataDxfId="9" totalsRowDxfId="8"/>
    <tableColumn id="14" xr3:uid="{00000000-0010-0000-0000-00000E000000}" name="GFS  " dataDxfId="7" totalsRowDxfId="6"/>
    <tableColumn id="28" xr3:uid="{00000000-0010-0000-0000-00001C000000}" name="Bakery  " dataDxfId="5" totalsRowDxfId="4"/>
    <tableColumn id="13" xr3:uid="{00000000-0010-0000-0000-00000D000000}" name="Dairy" dataDxfId="3" totalsRowDxfId="2"/>
    <tableColumn id="1" xr3:uid="{00000000-0010-0000-0000-000001000000}" name="Column1" dataDxfId="1" totalsRow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0"/>
  <sheetViews>
    <sheetView tabSelected="1" view="pageBreakPreview" zoomScaleNormal="100" zoomScaleSheetLayoutView="100" workbookViewId="0">
      <pane ySplit="5" topLeftCell="A105" activePane="bottomLeft" state="frozen"/>
      <selection pane="bottomLeft" activeCell="A111" sqref="A111"/>
    </sheetView>
  </sheetViews>
  <sheetFormatPr defaultColWidth="10.28515625" defaultRowHeight="16.5" x14ac:dyDescent="0.25"/>
  <cols>
    <col min="1" max="1" width="17.42578125" style="12" customWidth="1"/>
    <col min="2" max="2" width="14.42578125" style="2" bestFit="1" customWidth="1"/>
    <col min="3" max="3" width="12.7109375" style="2" bestFit="1" customWidth="1"/>
    <col min="4" max="5" width="11.28515625" style="2" hidden="1" customWidth="1"/>
    <col min="6" max="6" width="15.42578125" style="2" bestFit="1" customWidth="1"/>
    <col min="7" max="8" width="15.42578125" style="2" customWidth="1"/>
    <col min="9" max="9" width="14.42578125" style="2" bestFit="1" customWidth="1"/>
    <col min="10" max="10" width="16.28515625" style="2" bestFit="1" customWidth="1"/>
    <col min="11" max="11" width="15.42578125" style="2" bestFit="1" customWidth="1"/>
    <col min="12" max="13" width="14.42578125" style="2" hidden="1" customWidth="1"/>
    <col min="14" max="14" width="10.7109375" style="2" hidden="1" customWidth="1"/>
    <col min="15" max="16384" width="10.28515625" style="2"/>
  </cols>
  <sheetData>
    <row r="1" spans="1:14" x14ac:dyDescent="0.25">
      <c r="A1" s="123" t="s">
        <v>154</v>
      </c>
      <c r="B1" s="124"/>
      <c r="C1" s="118" t="s">
        <v>3</v>
      </c>
      <c r="D1" s="119"/>
      <c r="E1" s="119"/>
      <c r="F1" s="119"/>
      <c r="G1" s="119"/>
      <c r="H1" s="119"/>
      <c r="I1" s="120" t="s">
        <v>14</v>
      </c>
      <c r="J1" s="121"/>
      <c r="K1" s="121"/>
      <c r="L1" s="121"/>
      <c r="M1" s="122"/>
    </row>
    <row r="2" spans="1:14" s="4" customFormat="1" ht="51" x14ac:dyDescent="0.25">
      <c r="A2" s="89" t="s">
        <v>406</v>
      </c>
      <c r="B2" s="15" t="s">
        <v>0</v>
      </c>
      <c r="C2" s="126" t="s">
        <v>316</v>
      </c>
      <c r="D2" s="127"/>
      <c r="E2" s="128"/>
      <c r="F2" s="59" t="s">
        <v>12</v>
      </c>
      <c r="G2" s="59" t="s">
        <v>324</v>
      </c>
      <c r="H2" s="59" t="s">
        <v>173</v>
      </c>
      <c r="I2" s="125" t="s">
        <v>405</v>
      </c>
      <c r="J2" s="125"/>
      <c r="K2" s="46" t="s">
        <v>362</v>
      </c>
      <c r="L2" s="46" t="s">
        <v>277</v>
      </c>
      <c r="M2" s="46" t="s">
        <v>278</v>
      </c>
    </row>
    <row r="3" spans="1:14" s="4" customFormat="1" hidden="1" x14ac:dyDescent="0.25">
      <c r="A3" s="20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1"/>
    </row>
    <row r="4" spans="1:14" s="4" customFormat="1" x14ac:dyDescent="0.25">
      <c r="A4" s="1" t="s">
        <v>1</v>
      </c>
      <c r="B4" s="5">
        <v>1171319.8999999999</v>
      </c>
      <c r="C4" s="5">
        <f>SUBTOTAL(9,C6:C247)</f>
        <v>843233.50480000069</v>
      </c>
      <c r="D4" s="5">
        <f>SUBTOTAL(9,D6:D247)</f>
        <v>0</v>
      </c>
      <c r="E4" s="5">
        <f>SUM(Table1[Bakery])</f>
        <v>0</v>
      </c>
      <c r="F4" s="5">
        <f>SUBTOTAL(9,F6:F247)</f>
        <v>297325</v>
      </c>
      <c r="G4" s="5">
        <f t="shared" ref="G4:H4" si="0">SUBTOTAL(9,G6:G247)</f>
        <v>8013.3160999999991</v>
      </c>
      <c r="H4" s="5">
        <f t="shared" si="0"/>
        <v>22908.401700000006</v>
      </c>
      <c r="I4" s="6">
        <f>SUBTOTAL(9,I6:I247)</f>
        <v>2285330.0699999994</v>
      </c>
      <c r="J4" s="7">
        <f>SUBTOTAL(9,J6:J247)</f>
        <v>793783.01999999955</v>
      </c>
      <c r="K4" s="8">
        <f>SUBTOTAL(9,K6:K247)</f>
        <v>42161675.239999995</v>
      </c>
      <c r="L4" s="8">
        <f>SUM(Table1[[Bakery  ]])</f>
        <v>0</v>
      </c>
      <c r="M4" s="22">
        <f>SUBTOTAL(9,M6:M247)</f>
        <v>0</v>
      </c>
    </row>
    <row r="5" spans="1:14" s="58" customFormat="1" x14ac:dyDescent="0.25">
      <c r="A5" s="49" t="s">
        <v>2</v>
      </c>
      <c r="B5" s="50" t="s">
        <v>153</v>
      </c>
      <c r="C5" s="51" t="s">
        <v>172</v>
      </c>
      <c r="D5" s="52" t="s">
        <v>143</v>
      </c>
      <c r="E5" s="51" t="s">
        <v>155</v>
      </c>
      <c r="F5" s="53" t="s">
        <v>144</v>
      </c>
      <c r="G5" s="51" t="s">
        <v>174</v>
      </c>
      <c r="H5" s="51" t="s">
        <v>173</v>
      </c>
      <c r="I5" s="56" t="s">
        <v>325</v>
      </c>
      <c r="J5" s="57" t="s">
        <v>326</v>
      </c>
      <c r="K5" s="17" t="s">
        <v>145</v>
      </c>
      <c r="L5" s="17" t="s">
        <v>156</v>
      </c>
      <c r="M5" s="23" t="s">
        <v>175</v>
      </c>
      <c r="N5" s="63" t="s">
        <v>237</v>
      </c>
    </row>
    <row r="6" spans="1:14" s="9" customFormat="1" x14ac:dyDescent="0.25">
      <c r="A6" s="71" t="s">
        <v>16</v>
      </c>
      <c r="B6" s="10">
        <f t="shared" ref="B6:B22" si="1">SUM(C6,D6,E6,F6,G6,H6)</f>
        <v>6857.9576000000006</v>
      </c>
      <c r="C6" s="16">
        <f>SUM(Table1[[#This Row],[GFS  ]]*2%)</f>
        <v>6857.9576000000006</v>
      </c>
      <c r="D6" s="16">
        <f>SUM(Table1[[#This Row],[Dairy]]*1%)</f>
        <v>0</v>
      </c>
      <c r="E6" s="16">
        <f>SUM(Table1[[#This Row],[Bakery  ]]*1%)</f>
        <v>0</v>
      </c>
      <c r="F6" s="16"/>
      <c r="G6" s="16">
        <f>SUM(Table1[[#This Row],[Classroom  ]]*1%)</f>
        <v>0</v>
      </c>
      <c r="H6" s="16">
        <f>SUM(Table1[[#This Row],[Paper   ]]*1%)</f>
        <v>0</v>
      </c>
      <c r="I6" s="18"/>
      <c r="J6" s="18"/>
      <c r="K6" s="18">
        <v>342897.88</v>
      </c>
      <c r="L6" s="18"/>
      <c r="M6" s="18"/>
      <c r="N6" s="61"/>
    </row>
    <row r="7" spans="1:14" s="9" customFormat="1" x14ac:dyDescent="0.25">
      <c r="A7" s="103" t="s">
        <v>364</v>
      </c>
      <c r="B7" s="105">
        <f t="shared" si="1"/>
        <v>2.0188999999999999</v>
      </c>
      <c r="C7" s="16">
        <f>SUM(Table1[[#This Row],[GFS  ]]*2%)</f>
        <v>0</v>
      </c>
      <c r="D7" s="16">
        <f>SUM(Table1[[#This Row],[Dairy]]*1%)</f>
        <v>0</v>
      </c>
      <c r="E7" s="16">
        <f>SUM(Table1[[#This Row],[Bakery  ]]*1%)</f>
        <v>0</v>
      </c>
      <c r="F7" s="16"/>
      <c r="G7" s="16">
        <f>SUM(Table1[[#This Row],[Classroom  ]]*1%)</f>
        <v>2.0188999999999999</v>
      </c>
      <c r="H7" s="16">
        <f>SUM(Table1[[#This Row],[Paper   ]]*1%)</f>
        <v>0</v>
      </c>
      <c r="I7" s="18"/>
      <c r="J7" s="18">
        <v>201.89</v>
      </c>
      <c r="K7" s="18"/>
      <c r="L7" s="90"/>
      <c r="M7" s="18"/>
      <c r="N7" s="70"/>
    </row>
    <row r="8" spans="1:14" s="9" customFormat="1" x14ac:dyDescent="0.25">
      <c r="A8" s="71" t="s">
        <v>210</v>
      </c>
      <c r="B8" s="10">
        <f t="shared" si="1"/>
        <v>0</v>
      </c>
      <c r="C8" s="16">
        <f>SUM(Table1[[#This Row],[GFS  ]]*2%)</f>
        <v>0</v>
      </c>
      <c r="D8" s="16">
        <f>SUM(Table1[[#This Row],[Dairy]]*1%)</f>
        <v>0</v>
      </c>
      <c r="E8" s="16">
        <f>SUM(Table1[[#This Row],[Bakery  ]]*1%)</f>
        <v>0</v>
      </c>
      <c r="F8" s="16"/>
      <c r="G8" s="16">
        <f>SUM(Table1[[#This Row],[Classroom  ]]*1%)</f>
        <v>0</v>
      </c>
      <c r="H8" s="16">
        <f>SUM(Table1[[#This Row],[Paper   ]]*1%)</f>
        <v>0</v>
      </c>
      <c r="I8" s="18"/>
      <c r="J8" s="18"/>
      <c r="K8" s="18"/>
      <c r="L8" s="18"/>
      <c r="M8" s="18"/>
      <c r="N8" s="60"/>
    </row>
    <row r="9" spans="1:14" s="9" customFormat="1" x14ac:dyDescent="0.25">
      <c r="A9" s="103" t="s">
        <v>365</v>
      </c>
      <c r="B9" s="105">
        <f t="shared" si="1"/>
        <v>7.3288000000000002</v>
      </c>
      <c r="C9" s="16">
        <f>SUM(Table1[[#This Row],[GFS  ]]*2%)</f>
        <v>0</v>
      </c>
      <c r="D9" s="16">
        <f>SUM(Table1[[#This Row],[Dairy]]*1%)</f>
        <v>0</v>
      </c>
      <c r="E9" s="16">
        <f>SUM(Table1[[#This Row],[Bakery  ]]*1%)</f>
        <v>0</v>
      </c>
      <c r="F9" s="16"/>
      <c r="G9" s="16">
        <f>SUM(Table1[[#This Row],[Classroom  ]]*1%)</f>
        <v>7.3288000000000002</v>
      </c>
      <c r="H9" s="16">
        <f>SUM(Table1[[#This Row],[Paper   ]]*1%)</f>
        <v>0</v>
      </c>
      <c r="I9" s="18"/>
      <c r="J9" s="18">
        <v>732.88</v>
      </c>
      <c r="K9" s="18"/>
      <c r="L9" s="90"/>
      <c r="M9" s="18"/>
      <c r="N9" s="70"/>
    </row>
    <row r="10" spans="1:14" s="9" customFormat="1" x14ac:dyDescent="0.25">
      <c r="A10" s="71" t="s">
        <v>55</v>
      </c>
      <c r="B10" s="10">
        <f t="shared" si="1"/>
        <v>179.9753</v>
      </c>
      <c r="C10" s="16">
        <f>SUM(Table1[[#This Row],[GFS  ]]*2%)</f>
        <v>0</v>
      </c>
      <c r="D10" s="16">
        <f>SUM(Table1[[#This Row],[Dairy]]*1%)</f>
        <v>0</v>
      </c>
      <c r="E10" s="16">
        <f>SUM(Table1[[#This Row],[Bakery  ]]*1%)</f>
        <v>0</v>
      </c>
      <c r="F10" s="16"/>
      <c r="G10" s="16">
        <f>SUM(Table1[[#This Row],[Classroom  ]]*1%)</f>
        <v>83.975300000000004</v>
      </c>
      <c r="H10" s="16">
        <f>SUM(Table1[[#This Row],[Paper   ]]*1%)</f>
        <v>96</v>
      </c>
      <c r="I10" s="18">
        <v>9600</v>
      </c>
      <c r="J10" s="18">
        <v>8397.5300000000007</v>
      </c>
      <c r="K10" s="18"/>
      <c r="L10" s="18"/>
      <c r="M10" s="18"/>
      <c r="N10" s="60"/>
    </row>
    <row r="11" spans="1:14" s="9" customFormat="1" x14ac:dyDescent="0.25">
      <c r="A11" s="71" t="s">
        <v>56</v>
      </c>
      <c r="B11" s="10">
        <v>2682.68</v>
      </c>
      <c r="C11" s="16">
        <f>SUM(Table1[[#This Row],[GFS  ]]*2%)</f>
        <v>2284.7062000000001</v>
      </c>
      <c r="D11" s="16">
        <f>SUM(Table1[[#This Row],[Dairy]]*1%)</f>
        <v>0</v>
      </c>
      <c r="E11" s="16">
        <f>SUM(Table1[[#This Row],[Bakery  ]]*1%)</f>
        <v>0</v>
      </c>
      <c r="F11" s="16"/>
      <c r="G11" s="16">
        <f>SUM(Table1[[#This Row],[Classroom  ]]*1%)</f>
        <v>154.1343</v>
      </c>
      <c r="H11" s="16">
        <f>SUM(Table1[[#This Row],[Paper   ]]*1%)</f>
        <v>243.84450000000001</v>
      </c>
      <c r="I11" s="18">
        <v>24384.45</v>
      </c>
      <c r="J11" s="18">
        <v>15413.43</v>
      </c>
      <c r="K11" s="18">
        <v>114235.31</v>
      </c>
      <c r="L11" s="18"/>
      <c r="M11" s="18"/>
      <c r="N11" s="60"/>
    </row>
    <row r="12" spans="1:14" s="9" customFormat="1" x14ac:dyDescent="0.25">
      <c r="A12" s="71" t="s">
        <v>166</v>
      </c>
      <c r="B12" s="10">
        <v>2947.5</v>
      </c>
      <c r="C12" s="16">
        <f>SUM(Table1[[#This Row],[GFS  ]]*2%)</f>
        <v>0</v>
      </c>
      <c r="D12" s="16">
        <f>SUM(Table1[[#This Row],[Dairy]]*1%)</f>
        <v>0</v>
      </c>
      <c r="E12" s="16">
        <f>SUM(Table1[[#This Row],[Bakery  ]]*1%)</f>
        <v>0</v>
      </c>
      <c r="F12" s="16">
        <v>2900</v>
      </c>
      <c r="G12" s="16">
        <f>SUM(Table1[[#This Row],[Classroom  ]]*1%)</f>
        <v>7.3774000000000006</v>
      </c>
      <c r="H12" s="16">
        <f>SUM(Table1[[#This Row],[Paper   ]]*1%)</f>
        <v>40.116</v>
      </c>
      <c r="I12" s="18">
        <v>4011.6</v>
      </c>
      <c r="J12" s="18">
        <v>737.74</v>
      </c>
      <c r="K12" s="18"/>
      <c r="L12" s="18"/>
      <c r="M12" s="18"/>
      <c r="N12" s="60"/>
    </row>
    <row r="13" spans="1:14" s="9" customFormat="1" x14ac:dyDescent="0.25">
      <c r="A13" s="71" t="s">
        <v>4</v>
      </c>
      <c r="B13" s="10">
        <f t="shared" si="1"/>
        <v>52.509099999999997</v>
      </c>
      <c r="C13" s="16">
        <f>SUM(Table1[[#This Row],[GFS  ]]*2%)</f>
        <v>0</v>
      </c>
      <c r="D13" s="16">
        <f>SUM(Table1[[#This Row],[Dairy]]*1%)</f>
        <v>0</v>
      </c>
      <c r="E13" s="16">
        <f>SUM(Table1[[#This Row],[Bakery  ]]*1%)</f>
        <v>0</v>
      </c>
      <c r="F13" s="16"/>
      <c r="G13" s="16">
        <f>SUM(Table1[[#This Row],[Classroom  ]]*1%)</f>
        <v>52.509099999999997</v>
      </c>
      <c r="H13" s="16">
        <f>SUM(Table1[[#This Row],[Paper   ]]*1%)</f>
        <v>0</v>
      </c>
      <c r="I13" s="18"/>
      <c r="J13" s="18">
        <v>5250.91</v>
      </c>
      <c r="K13" s="18"/>
      <c r="L13" s="18"/>
      <c r="M13" s="18"/>
      <c r="N13" s="60"/>
    </row>
    <row r="14" spans="1:14" s="9" customFormat="1" x14ac:dyDescent="0.25">
      <c r="A14" s="71" t="s">
        <v>57</v>
      </c>
      <c r="B14" s="10">
        <v>9766.99</v>
      </c>
      <c r="C14" s="16">
        <f>SUM(Table1[[#This Row],[GFS  ]]*2%)</f>
        <v>4295.7781999999997</v>
      </c>
      <c r="D14" s="16">
        <f>SUM(Table1[[#This Row],[Dairy]]*1%)</f>
        <v>0</v>
      </c>
      <c r="E14" s="16">
        <f>SUM(Table1[[#This Row],[Bakery  ]]*1%)</f>
        <v>0</v>
      </c>
      <c r="F14" s="16">
        <v>5350</v>
      </c>
      <c r="G14" s="16">
        <f>SUM(Table1[[#This Row],[Classroom  ]]*1%)</f>
        <v>5.5250000000000004</v>
      </c>
      <c r="H14" s="16">
        <f>SUM(Table1[[#This Row],[Paper   ]]*1%)</f>
        <v>115.6771</v>
      </c>
      <c r="I14" s="18">
        <v>11567.71</v>
      </c>
      <c r="J14" s="18">
        <v>552.5</v>
      </c>
      <c r="K14" s="18">
        <v>214788.91</v>
      </c>
      <c r="L14" s="18"/>
      <c r="M14" s="18"/>
      <c r="N14" s="60"/>
    </row>
    <row r="15" spans="1:14" s="9" customFormat="1" x14ac:dyDescent="0.25">
      <c r="A15" s="75" t="s">
        <v>327</v>
      </c>
      <c r="B15" s="105">
        <f t="shared" si="1"/>
        <v>20.412800000000001</v>
      </c>
      <c r="C15" s="16">
        <f>SUM(Table1[[#This Row],[GFS  ]]*2%)</f>
        <v>0</v>
      </c>
      <c r="D15" s="16">
        <f>SUM(Table1[[#This Row],[Dairy]]*1%)</f>
        <v>0</v>
      </c>
      <c r="E15" s="16">
        <f>SUM(Table1[[#This Row],[Bakery  ]]*1%)</f>
        <v>0</v>
      </c>
      <c r="F15" s="16"/>
      <c r="G15" s="16">
        <f>SUM(Table1[[#This Row],[Classroom  ]]*1%)</f>
        <v>20.412800000000001</v>
      </c>
      <c r="H15" s="16">
        <f>SUM(Table1[[#This Row],[Paper   ]]*1%)</f>
        <v>0</v>
      </c>
      <c r="I15" s="18"/>
      <c r="J15" s="18">
        <v>2041.28</v>
      </c>
      <c r="K15" s="18"/>
      <c r="L15" s="90"/>
      <c r="M15" s="18"/>
      <c r="N15" s="70"/>
    </row>
    <row r="16" spans="1:14" s="9" customFormat="1" x14ac:dyDescent="0.25">
      <c r="A16" s="71" t="s">
        <v>109</v>
      </c>
      <c r="B16" s="10">
        <f t="shared" si="1"/>
        <v>38.301400000000001</v>
      </c>
      <c r="C16" s="16">
        <f>SUM(Table1[[#This Row],[GFS  ]]*2%)</f>
        <v>0</v>
      </c>
      <c r="D16" s="16">
        <f>SUM(Table1[[#This Row],[Dairy]]*1%)</f>
        <v>0</v>
      </c>
      <c r="E16" s="16">
        <f>SUM(Table1[[#This Row],[Bakery  ]]*1%)</f>
        <v>0</v>
      </c>
      <c r="F16" s="16"/>
      <c r="G16" s="16">
        <f>SUM(Table1[[#This Row],[Classroom  ]]*1%)</f>
        <v>19.186900000000001</v>
      </c>
      <c r="H16" s="16">
        <f>SUM(Table1[[#This Row],[Paper   ]]*1%)</f>
        <v>19.1145</v>
      </c>
      <c r="I16" s="18">
        <v>1911.45</v>
      </c>
      <c r="J16" s="18">
        <v>1918.69</v>
      </c>
      <c r="K16" s="18"/>
      <c r="L16" s="18"/>
      <c r="M16" s="18"/>
      <c r="N16" s="60"/>
    </row>
    <row r="17" spans="1:14" s="9" customFormat="1" x14ac:dyDescent="0.25">
      <c r="A17" s="103" t="s">
        <v>248</v>
      </c>
      <c r="B17" s="106">
        <f t="shared" si="1"/>
        <v>8.0299999999999994</v>
      </c>
      <c r="C17" s="68">
        <f>SUM(Table1[[#This Row],[GFS  ]]*2%)</f>
        <v>0</v>
      </c>
      <c r="D17" s="68">
        <f>SUM(Table1[[#This Row],[Dairy]]*1%)</f>
        <v>0</v>
      </c>
      <c r="E17" s="68">
        <f>SUM(Table1[[#This Row],[Bakery  ]]*1%)</f>
        <v>0</v>
      </c>
      <c r="F17" s="68"/>
      <c r="G17" s="68">
        <f>SUM(Table1[[#This Row],[Classroom  ]]*1%)</f>
        <v>8.0299999999999994</v>
      </c>
      <c r="H17" s="68">
        <f>SUM(Table1[[#This Row],[Paper   ]]*1%)</f>
        <v>0</v>
      </c>
      <c r="I17" s="69"/>
      <c r="J17" s="69">
        <v>803</v>
      </c>
      <c r="K17" s="69"/>
      <c r="L17" s="69"/>
      <c r="M17" s="69"/>
      <c r="N17" s="67"/>
    </row>
    <row r="18" spans="1:14" s="9" customFormat="1" x14ac:dyDescent="0.25">
      <c r="A18" s="71" t="s">
        <v>180</v>
      </c>
      <c r="B18" s="10">
        <f t="shared" si="1"/>
        <v>5094.4450999999999</v>
      </c>
      <c r="C18" s="16">
        <f>SUM(Table1[[#This Row],[GFS  ]]*2%)</f>
        <v>5090.7298000000001</v>
      </c>
      <c r="D18" s="16">
        <f>SUM(Table1[[#This Row],[Dairy]]*1%)</f>
        <v>0</v>
      </c>
      <c r="E18" s="16">
        <f>SUM(Table1[[#This Row],[Bakery  ]]*1%)</f>
        <v>0</v>
      </c>
      <c r="F18" s="16"/>
      <c r="G18" s="16">
        <f>SUM(Table1[[#This Row],[Classroom  ]]*1%)</f>
        <v>3.7152999999999996</v>
      </c>
      <c r="H18" s="16">
        <f>SUM(Table1[[#This Row],[Paper   ]]*1%)</f>
        <v>0</v>
      </c>
      <c r="I18" s="18"/>
      <c r="J18" s="18">
        <v>371.53</v>
      </c>
      <c r="K18" s="18">
        <v>254536.49</v>
      </c>
      <c r="L18" s="18"/>
      <c r="M18" s="18"/>
      <c r="N18" s="60"/>
    </row>
    <row r="19" spans="1:14" s="9" customFormat="1" x14ac:dyDescent="0.25">
      <c r="A19" s="71" t="s">
        <v>28</v>
      </c>
      <c r="B19" s="10">
        <f t="shared" si="1"/>
        <v>22994.970499999999</v>
      </c>
      <c r="C19" s="16">
        <f>SUM(Table1[[#This Row],[GFS  ]]*2%)</f>
        <v>22078.1338</v>
      </c>
      <c r="D19" s="16">
        <f>SUM(Table1[[#This Row],[Dairy]]*1%)</f>
        <v>0</v>
      </c>
      <c r="E19" s="16">
        <f>SUM(Table1[[#This Row],[Bakery  ]]*1%)</f>
        <v>0</v>
      </c>
      <c r="F19" s="16"/>
      <c r="G19" s="16">
        <f>SUM(Table1[[#This Row],[Classroom  ]]*1%)</f>
        <v>96.010200000000012</v>
      </c>
      <c r="H19" s="16">
        <f>SUM(Table1[[#This Row],[Paper   ]]*1%)</f>
        <v>820.82650000000001</v>
      </c>
      <c r="I19" s="18">
        <v>82082.649999999994</v>
      </c>
      <c r="J19" s="18">
        <v>9601.02</v>
      </c>
      <c r="K19" s="18">
        <v>1103906.69</v>
      </c>
      <c r="L19" s="18"/>
      <c r="M19" s="18"/>
      <c r="N19" s="60"/>
    </row>
    <row r="20" spans="1:14" s="9" customFormat="1" x14ac:dyDescent="0.25">
      <c r="A20" s="71" t="s">
        <v>17</v>
      </c>
      <c r="B20" s="10">
        <f t="shared" si="1"/>
        <v>411.44280000000003</v>
      </c>
      <c r="C20" s="16">
        <f>SUM(Table1[[#This Row],[GFS  ]]*2%)</f>
        <v>0</v>
      </c>
      <c r="D20" s="16">
        <f>SUM(Table1[[#This Row],[Dairy]]*1%)</f>
        <v>0</v>
      </c>
      <c r="E20" s="16">
        <f>SUM(Table1[[#This Row],[Bakery  ]]*1%)</f>
        <v>0</v>
      </c>
      <c r="F20" s="16"/>
      <c r="G20" s="16">
        <f>SUM(Table1[[#This Row],[Classroom  ]]*1%)</f>
        <v>183.07400000000001</v>
      </c>
      <c r="H20" s="16">
        <f>SUM(Table1[[#This Row],[Paper   ]]*1%)</f>
        <v>228.36880000000002</v>
      </c>
      <c r="I20" s="18">
        <v>22836.880000000001</v>
      </c>
      <c r="J20" s="18">
        <v>18307.400000000001</v>
      </c>
      <c r="K20" s="18"/>
      <c r="L20" s="18"/>
      <c r="M20" s="18"/>
      <c r="N20" s="60"/>
    </row>
    <row r="21" spans="1:14" s="9" customFormat="1" x14ac:dyDescent="0.25">
      <c r="A21" s="71" t="s">
        <v>29</v>
      </c>
      <c r="B21" s="10">
        <v>4749.84</v>
      </c>
      <c r="C21" s="16">
        <f>SUM(Table1[[#This Row],[GFS  ]]*2%)</f>
        <v>4672.174</v>
      </c>
      <c r="D21" s="16">
        <f>SUM(Table1[[#This Row],[Dairy]]*1%)</f>
        <v>0</v>
      </c>
      <c r="E21" s="16">
        <f>SUM(Table1[[#This Row],[Bakery  ]]*1%)</f>
        <v>0</v>
      </c>
      <c r="F21" s="16"/>
      <c r="G21" s="16">
        <f>SUM(Table1[[#This Row],[Classroom  ]]*1%)</f>
        <v>0</v>
      </c>
      <c r="H21" s="16">
        <f>SUM(Table1[[#This Row],[Paper   ]]*1%)</f>
        <v>77.671400000000006</v>
      </c>
      <c r="I21" s="18">
        <v>7767.14</v>
      </c>
      <c r="J21" s="18"/>
      <c r="K21" s="18">
        <v>233608.7</v>
      </c>
      <c r="L21" s="18"/>
      <c r="M21" s="18"/>
      <c r="N21" s="60"/>
    </row>
    <row r="22" spans="1:14" s="9" customFormat="1" x14ac:dyDescent="0.25">
      <c r="A22" s="104" t="s">
        <v>203</v>
      </c>
      <c r="B22" s="10">
        <f t="shared" si="1"/>
        <v>260.88979999999998</v>
      </c>
      <c r="C22" s="84">
        <f>SUM(Table1[[#This Row],[GFS  ]]*2%)</f>
        <v>0</v>
      </c>
      <c r="D22" s="84">
        <f>SUM(Table1[[#This Row],[Dairy]]*1%)</f>
        <v>0</v>
      </c>
      <c r="E22" s="84">
        <f>SUM(Table1[[#This Row],[Bakery  ]]*1%)</f>
        <v>0</v>
      </c>
      <c r="F22" s="84"/>
      <c r="G22" s="84">
        <f>SUM(Table1[[#This Row],[Classroom  ]]*1%)</f>
        <v>21.607300000000002</v>
      </c>
      <c r="H22" s="84">
        <f>SUM(Table1[[#This Row],[Paper   ]]*1%)</f>
        <v>239.2825</v>
      </c>
      <c r="I22" s="85">
        <v>23928.25</v>
      </c>
      <c r="J22" s="85">
        <v>2160.73</v>
      </c>
      <c r="K22" s="85"/>
      <c r="L22" s="85"/>
      <c r="M22" s="85"/>
      <c r="N22" s="83"/>
    </row>
    <row r="23" spans="1:14" s="9" customFormat="1" x14ac:dyDescent="0.25">
      <c r="A23" s="71" t="s">
        <v>58</v>
      </c>
      <c r="B23" s="10">
        <v>3641.88</v>
      </c>
      <c r="C23" s="16">
        <f>SUM(Table1[[#This Row],[GFS  ]]*2%)</f>
        <v>3524.5918000000001</v>
      </c>
      <c r="D23" s="16">
        <f>SUM(Table1[[#This Row],[Dairy]]*1%)</f>
        <v>0</v>
      </c>
      <c r="E23" s="16">
        <f>SUM(Table1[[#This Row],[Bakery  ]]*1%)</f>
        <v>0</v>
      </c>
      <c r="F23" s="16"/>
      <c r="G23" s="16">
        <f>SUM(Table1[[#This Row],[Classroom  ]]*1%)</f>
        <v>0</v>
      </c>
      <c r="H23" s="16">
        <f>SUM(Table1[[#This Row],[Paper   ]]*1%)</f>
        <v>117.2942</v>
      </c>
      <c r="I23" s="18">
        <v>11729.42</v>
      </c>
      <c r="J23" s="18"/>
      <c r="K23" s="18">
        <v>176229.59</v>
      </c>
      <c r="L23" s="18"/>
      <c r="M23" s="18"/>
      <c r="N23" s="60"/>
    </row>
    <row r="24" spans="1:14" s="9" customFormat="1" x14ac:dyDescent="0.25">
      <c r="A24" s="72" t="s">
        <v>181</v>
      </c>
      <c r="B24" s="116">
        <v>28.89</v>
      </c>
      <c r="C24" s="16">
        <f>SUM(Table1[[#This Row],[GFS  ]]*2%)</f>
        <v>0</v>
      </c>
      <c r="D24" s="16">
        <f>SUM(Table1[[#This Row],[Dairy]]*1%)</f>
        <v>0</v>
      </c>
      <c r="E24" s="16">
        <f>SUM(Table1[[#This Row],[Bakery  ]]*1%)</f>
        <v>0</v>
      </c>
      <c r="F24" s="16"/>
      <c r="G24" s="117">
        <v>28.89</v>
      </c>
      <c r="H24" s="16">
        <f>SUM(Table1[[#This Row],[Paper   ]]*1%)</f>
        <v>0</v>
      </c>
      <c r="I24" s="18"/>
      <c r="J24" s="18">
        <v>544.88</v>
      </c>
      <c r="K24" s="18"/>
      <c r="L24" s="18"/>
      <c r="M24" s="18"/>
      <c r="N24" s="60"/>
    </row>
    <row r="25" spans="1:14" s="9" customFormat="1" x14ac:dyDescent="0.25">
      <c r="A25" s="71" t="s">
        <v>163</v>
      </c>
      <c r="B25" s="10">
        <f t="shared" ref="B25:B56" si="2">SUM(C25,D25,E25,F25,G25,H25)</f>
        <v>0</v>
      </c>
      <c r="C25" s="16">
        <f>SUM(Table1[[#This Row],[GFS  ]]*2%)</f>
        <v>0</v>
      </c>
      <c r="D25" s="16">
        <f>SUM(Table1[[#This Row],[Dairy]]*1%)</f>
        <v>0</v>
      </c>
      <c r="E25" s="16">
        <f>SUM(Table1[[#This Row],[Bakery  ]]*1%)</f>
        <v>0</v>
      </c>
      <c r="F25" s="16"/>
      <c r="G25" s="16">
        <f>SUM(Table1[[#This Row],[Classroom  ]]*1%)</f>
        <v>0</v>
      </c>
      <c r="H25" s="16">
        <f>SUM(Table1[[#This Row],[Paper   ]]*1%)</f>
        <v>0</v>
      </c>
      <c r="I25" s="18"/>
      <c r="J25" s="18"/>
      <c r="K25" s="18"/>
      <c r="L25" s="18"/>
      <c r="M25" s="18"/>
      <c r="N25" s="60"/>
    </row>
    <row r="26" spans="1:14" s="9" customFormat="1" x14ac:dyDescent="0.25">
      <c r="A26" s="72" t="s">
        <v>178</v>
      </c>
      <c r="B26" s="10">
        <f t="shared" si="2"/>
        <v>0</v>
      </c>
      <c r="C26" s="16">
        <f>SUM(Table1[[#This Row],[GFS  ]]*2%)</f>
        <v>0</v>
      </c>
      <c r="D26" s="16">
        <f>SUM(Table1[[#This Row],[Dairy]]*1%)</f>
        <v>0</v>
      </c>
      <c r="E26" s="16">
        <f>SUM(Table1[[#This Row],[Bakery  ]]*1%)</f>
        <v>0</v>
      </c>
      <c r="F26" s="16"/>
      <c r="G26" s="16">
        <f>SUM(Table1[[#This Row],[Classroom  ]]*1%)</f>
        <v>0</v>
      </c>
      <c r="H26" s="16">
        <f>SUM(Table1[[#This Row],[Paper   ]]*1%)</f>
        <v>0</v>
      </c>
      <c r="I26" s="18"/>
      <c r="J26" s="18"/>
      <c r="K26" s="18"/>
      <c r="L26" s="18"/>
      <c r="M26" s="18"/>
      <c r="N26" s="60"/>
    </row>
    <row r="27" spans="1:14" s="9" customFormat="1" x14ac:dyDescent="0.25">
      <c r="A27" s="71" t="s">
        <v>59</v>
      </c>
      <c r="B27" s="10">
        <v>4208.2700000000004</v>
      </c>
      <c r="C27" s="16">
        <f>SUM(Table1[[#This Row],[GFS  ]]*2%)</f>
        <v>4131.2888000000003</v>
      </c>
      <c r="D27" s="16">
        <f>SUM(Table1[[#This Row],[Dairy]]*1%)</f>
        <v>0</v>
      </c>
      <c r="E27" s="16">
        <f>SUM(Table1[[#This Row],[Bakery  ]]*1%)</f>
        <v>0</v>
      </c>
      <c r="F27" s="16"/>
      <c r="G27" s="16">
        <f>SUM(Table1[[#This Row],[Classroom  ]]*1%)</f>
        <v>5.1100000000000003</v>
      </c>
      <c r="H27" s="16">
        <f>SUM(Table1[[#This Row],[Paper   ]]*1%)</f>
        <v>71.865200000000002</v>
      </c>
      <c r="I27" s="18">
        <v>7186.52</v>
      </c>
      <c r="J27" s="18">
        <v>511</v>
      </c>
      <c r="K27" s="18">
        <v>206564.44</v>
      </c>
      <c r="L27" s="18"/>
      <c r="M27" s="18"/>
      <c r="N27" s="60"/>
    </row>
    <row r="28" spans="1:14" s="9" customFormat="1" x14ac:dyDescent="0.25">
      <c r="A28" s="71" t="s">
        <v>281</v>
      </c>
      <c r="B28" s="10">
        <f t="shared" si="2"/>
        <v>4370.0342000000001</v>
      </c>
      <c r="C28" s="16">
        <f>SUM(Table1[[#This Row],[GFS  ]]*2%)</f>
        <v>4349.1242000000002</v>
      </c>
      <c r="D28" s="16">
        <f>SUM(Table1[[#This Row],[Dairy]]*1%)</f>
        <v>0</v>
      </c>
      <c r="E28" s="16">
        <f>SUM(Table1[[#This Row],[Bakery  ]]*1%)</f>
        <v>0</v>
      </c>
      <c r="F28" s="16"/>
      <c r="G28" s="16">
        <f>SUM(Table1[[#This Row],[Classroom  ]]*1%)</f>
        <v>20.91</v>
      </c>
      <c r="H28" s="16">
        <f>SUM(Table1[[#This Row],[Paper   ]]*1%)</f>
        <v>0</v>
      </c>
      <c r="I28" s="18"/>
      <c r="J28" s="18">
        <v>2091</v>
      </c>
      <c r="K28" s="18">
        <v>217456.21</v>
      </c>
      <c r="L28" s="18"/>
      <c r="M28" s="18"/>
      <c r="N28" s="70"/>
    </row>
    <row r="29" spans="1:14" s="9" customFormat="1" x14ac:dyDescent="0.25">
      <c r="A29" s="71" t="s">
        <v>60</v>
      </c>
      <c r="B29" s="10">
        <f t="shared" si="2"/>
        <v>1460.5548000000003</v>
      </c>
      <c r="C29" s="16">
        <f>SUM(Table1[[#This Row],[GFS  ]]*2%)</f>
        <v>1413.9014000000002</v>
      </c>
      <c r="D29" s="16">
        <f>SUM(Table1[[#This Row],[Dairy]]*1%)</f>
        <v>0</v>
      </c>
      <c r="E29" s="16">
        <f>SUM(Table1[[#This Row],[Bakery  ]]*1%)</f>
        <v>0</v>
      </c>
      <c r="F29" s="16"/>
      <c r="G29" s="16">
        <f>SUM(Table1[[#This Row],[Classroom  ]]*1%)</f>
        <v>22.850100000000001</v>
      </c>
      <c r="H29" s="16">
        <f>SUM(Table1[[#This Row],[Paper   ]]*1%)</f>
        <v>23.8033</v>
      </c>
      <c r="I29" s="18">
        <v>2380.33</v>
      </c>
      <c r="J29" s="18">
        <v>2285.0100000000002</v>
      </c>
      <c r="K29" s="18">
        <v>70695.070000000007</v>
      </c>
      <c r="L29" s="18"/>
      <c r="M29" s="18"/>
      <c r="N29" s="60"/>
    </row>
    <row r="30" spans="1:14" s="9" customFormat="1" x14ac:dyDescent="0.25">
      <c r="A30" s="71" t="s">
        <v>249</v>
      </c>
      <c r="B30" s="10">
        <f t="shared" si="2"/>
        <v>311.48669999999998</v>
      </c>
      <c r="C30" s="16">
        <f>SUM(Table1[[#This Row],[GFS  ]]*2%)</f>
        <v>0</v>
      </c>
      <c r="D30" s="16">
        <f>SUM(Table1[[#This Row],[Dairy]]*1%)</f>
        <v>0</v>
      </c>
      <c r="E30" s="16">
        <f>SUM(Table1[[#This Row],[Bakery  ]]*1%)</f>
        <v>0</v>
      </c>
      <c r="F30" s="16"/>
      <c r="G30" s="16">
        <f>SUM(Table1[[#This Row],[Classroom  ]]*1%)</f>
        <v>72.570000000000007</v>
      </c>
      <c r="H30" s="16">
        <f>SUM(Table1[[#This Row],[Paper   ]]*1%)</f>
        <v>238.91669999999999</v>
      </c>
      <c r="I30" s="18">
        <v>23891.67</v>
      </c>
      <c r="J30" s="18">
        <v>7257</v>
      </c>
      <c r="K30" s="18"/>
      <c r="L30" s="18"/>
      <c r="M30" s="18"/>
      <c r="N30" s="60"/>
    </row>
    <row r="31" spans="1:14" s="9" customFormat="1" x14ac:dyDescent="0.25">
      <c r="A31" s="71" t="s">
        <v>116</v>
      </c>
      <c r="B31" s="10">
        <f t="shared" si="2"/>
        <v>3023.192</v>
      </c>
      <c r="C31" s="16">
        <f>SUM(Table1[[#This Row],[GFS  ]]*2%)</f>
        <v>1624.5540000000001</v>
      </c>
      <c r="D31" s="16">
        <f>SUM(Table1[[#This Row],[Dairy]]*1%)</f>
        <v>0</v>
      </c>
      <c r="E31" s="16">
        <f>SUM(Table1[[#This Row],[Bakery  ]]*1%)</f>
        <v>0</v>
      </c>
      <c r="F31" s="16">
        <v>1325</v>
      </c>
      <c r="G31" s="16">
        <f>SUM(Table1[[#This Row],[Classroom  ]]*1%)</f>
        <v>0</v>
      </c>
      <c r="H31" s="16">
        <f>SUM(Table1[[#This Row],[Paper   ]]*1%)</f>
        <v>73.638000000000005</v>
      </c>
      <c r="I31" s="18">
        <v>7363.8</v>
      </c>
      <c r="J31" s="18"/>
      <c r="K31" s="18">
        <v>81227.7</v>
      </c>
      <c r="L31" s="18"/>
      <c r="M31" s="18"/>
      <c r="N31" s="60"/>
    </row>
    <row r="32" spans="1:14" s="9" customFormat="1" x14ac:dyDescent="0.25">
      <c r="A32" s="71" t="s">
        <v>61</v>
      </c>
      <c r="B32" s="10">
        <v>3093.16</v>
      </c>
      <c r="C32" s="16">
        <f>SUM(Table1[[#This Row],[GFS  ]]*2%)</f>
        <v>3016.1196000000004</v>
      </c>
      <c r="D32" s="16">
        <f>SUM(Table1[[#This Row],[Dairy]]*1%)</f>
        <v>0</v>
      </c>
      <c r="E32" s="16">
        <f>SUM(Table1[[#This Row],[Bakery  ]]*1%)</f>
        <v>0</v>
      </c>
      <c r="F32" s="16"/>
      <c r="G32" s="16">
        <f>SUM(Table1[[#This Row],[Classroom  ]]*1%)</f>
        <v>0</v>
      </c>
      <c r="H32" s="16">
        <f>SUM(Table1[[#This Row],[Paper   ]]*1%)</f>
        <v>77.034999999999997</v>
      </c>
      <c r="I32" s="18">
        <v>7703.5</v>
      </c>
      <c r="J32" s="18"/>
      <c r="K32" s="18">
        <v>150805.98000000001</v>
      </c>
      <c r="L32" s="18"/>
      <c r="M32" s="18"/>
      <c r="N32" s="60"/>
    </row>
    <row r="33" spans="1:14" s="9" customFormat="1" x14ac:dyDescent="0.25">
      <c r="A33" s="71" t="s">
        <v>62</v>
      </c>
      <c r="B33" s="10">
        <f t="shared" si="2"/>
        <v>6492.7574000000004</v>
      </c>
      <c r="C33" s="16">
        <f>SUM(Table1[[#This Row],[GFS  ]]*2%)</f>
        <v>6284.6484</v>
      </c>
      <c r="D33" s="16">
        <f>SUM(Table1[[#This Row],[Dairy]]*1%)</f>
        <v>0</v>
      </c>
      <c r="E33" s="16">
        <f>SUM(Table1[[#This Row],[Bakery  ]]*1%)</f>
        <v>0</v>
      </c>
      <c r="F33" s="16"/>
      <c r="G33" s="16">
        <f>SUM(Table1[[#This Row],[Classroom  ]]*1%)</f>
        <v>40.434000000000005</v>
      </c>
      <c r="H33" s="16">
        <f>SUM(Table1[[#This Row],[Paper   ]]*1%)</f>
        <v>167.67500000000001</v>
      </c>
      <c r="I33" s="18">
        <v>16767.5</v>
      </c>
      <c r="J33" s="18">
        <v>4043.4</v>
      </c>
      <c r="K33" s="18">
        <v>314232.42</v>
      </c>
      <c r="L33" s="18"/>
      <c r="M33" s="18"/>
      <c r="N33" s="60"/>
    </row>
    <row r="34" spans="1:14" s="9" customFormat="1" x14ac:dyDescent="0.25">
      <c r="A34" s="71" t="s">
        <v>150</v>
      </c>
      <c r="B34" s="10">
        <f t="shared" si="2"/>
        <v>9322.0707999999995</v>
      </c>
      <c r="C34" s="16">
        <f>SUM(Table1[[#This Row],[GFS  ]]*2%)</f>
        <v>9322.0707999999995</v>
      </c>
      <c r="D34" s="16">
        <f>SUM(Table1[[#This Row],[Dairy]]*1%)</f>
        <v>0</v>
      </c>
      <c r="E34" s="16">
        <f>SUM(Table1[[#This Row],[Bakery  ]]*1%)</f>
        <v>0</v>
      </c>
      <c r="F34" s="16"/>
      <c r="G34" s="16">
        <f>SUM(Table1[[#This Row],[Classroom  ]]*1%)</f>
        <v>0</v>
      </c>
      <c r="H34" s="16">
        <f>SUM(Table1[[#This Row],[Paper   ]]*1%)</f>
        <v>0</v>
      </c>
      <c r="I34" s="18"/>
      <c r="J34" s="18"/>
      <c r="K34" s="18">
        <v>466103.54</v>
      </c>
      <c r="L34" s="18"/>
      <c r="M34" s="18"/>
      <c r="N34" s="60"/>
    </row>
    <row r="35" spans="1:14" s="9" customFormat="1" x14ac:dyDescent="0.25">
      <c r="A35" s="71" t="s">
        <v>63</v>
      </c>
      <c r="B35" s="10">
        <f t="shared" si="2"/>
        <v>12257.401400000001</v>
      </c>
      <c r="C35" s="16">
        <f>SUM(Table1[[#This Row],[GFS  ]]*2%)</f>
        <v>4852.3148000000001</v>
      </c>
      <c r="D35" s="16">
        <f>SUM(Table1[[#This Row],[Dairy]]*1%)</f>
        <v>0</v>
      </c>
      <c r="E35" s="16">
        <f>SUM(Table1[[#This Row],[Bakery  ]]*1%)</f>
        <v>0</v>
      </c>
      <c r="F35" s="16">
        <v>7400</v>
      </c>
      <c r="G35" s="16">
        <f>SUM(Table1[[#This Row],[Classroom  ]]*1%)</f>
        <v>5.0866000000000007</v>
      </c>
      <c r="H35" s="16">
        <f>SUM(Table1[[#This Row],[Paper   ]]*1%)</f>
        <v>0</v>
      </c>
      <c r="I35" s="18"/>
      <c r="J35" s="18">
        <v>508.66</v>
      </c>
      <c r="K35" s="18">
        <v>242615.74</v>
      </c>
      <c r="L35" s="18"/>
      <c r="M35" s="18"/>
      <c r="N35" s="60"/>
    </row>
    <row r="36" spans="1:14" s="9" customFormat="1" x14ac:dyDescent="0.25">
      <c r="A36" s="71" t="s">
        <v>64</v>
      </c>
      <c r="B36" s="10">
        <f t="shared" si="2"/>
        <v>4466.9919</v>
      </c>
      <c r="C36" s="16">
        <f>SUM(Table1[[#This Row],[GFS  ]]*2%)</f>
        <v>1716.2954000000002</v>
      </c>
      <c r="D36" s="16">
        <f>SUM(Table1[[#This Row],[Dairy]]*1%)</f>
        <v>0</v>
      </c>
      <c r="E36" s="16">
        <f>SUM(Table1[[#This Row],[Bakery  ]]*1%)</f>
        <v>0</v>
      </c>
      <c r="F36" s="16">
        <v>2700</v>
      </c>
      <c r="G36" s="16">
        <f>SUM(Table1[[#This Row],[Classroom  ]]*1%)</f>
        <v>22.623100000000001</v>
      </c>
      <c r="H36" s="16">
        <f>SUM(Table1[[#This Row],[Paper   ]]*1%)</f>
        <v>28.073400000000003</v>
      </c>
      <c r="I36" s="18">
        <v>2807.34</v>
      </c>
      <c r="J36" s="18">
        <v>2262.31</v>
      </c>
      <c r="K36" s="18">
        <v>85814.77</v>
      </c>
      <c r="L36" s="18"/>
      <c r="M36" s="18"/>
      <c r="N36" s="60"/>
    </row>
    <row r="37" spans="1:14" s="9" customFormat="1" x14ac:dyDescent="0.25">
      <c r="A37" s="72" t="s">
        <v>182</v>
      </c>
      <c r="B37" s="10">
        <v>16553.79</v>
      </c>
      <c r="C37" s="16">
        <f>SUM(Table1[[#This Row],[GFS  ]]*2%)</f>
        <v>8802.7747999999992</v>
      </c>
      <c r="D37" s="16">
        <f>SUM(Table1[[#This Row],[Dairy]]*1%)</f>
        <v>0</v>
      </c>
      <c r="E37" s="16">
        <f>SUM(Table1[[#This Row],[Bakery  ]]*1%)</f>
        <v>0</v>
      </c>
      <c r="F37" s="16">
        <v>7500</v>
      </c>
      <c r="G37" s="16">
        <f>SUM(Table1[[#This Row],[Classroom  ]]*1%)</f>
        <v>251.02419999999998</v>
      </c>
      <c r="H37" s="16">
        <f>SUM(Table1[[#This Row],[Paper   ]]*1%)</f>
        <v>0</v>
      </c>
      <c r="I37" s="18"/>
      <c r="J37" s="18">
        <v>25102.42</v>
      </c>
      <c r="K37" s="18">
        <v>440138.74</v>
      </c>
      <c r="L37" s="18"/>
      <c r="M37" s="18"/>
      <c r="N37" s="60"/>
    </row>
    <row r="38" spans="1:14" s="9" customFormat="1" x14ac:dyDescent="0.25">
      <c r="A38" s="71" t="s">
        <v>30</v>
      </c>
      <c r="B38" s="10">
        <v>22806.59</v>
      </c>
      <c r="C38" s="16">
        <f>SUM(Table1[[#This Row],[GFS  ]]*2%)</f>
        <v>21915.628199999999</v>
      </c>
      <c r="D38" s="16">
        <f>SUM(Table1[[#This Row],[Dairy]]*1%)</f>
        <v>0</v>
      </c>
      <c r="E38" s="16">
        <f>SUM(Table1[[#This Row],[Bakery  ]]*1%)</f>
        <v>0</v>
      </c>
      <c r="F38" s="16"/>
      <c r="G38" s="16">
        <f>SUM(Table1[[#This Row],[Classroom  ]]*1%)</f>
        <v>110.9066</v>
      </c>
      <c r="H38" s="16">
        <f>SUM(Table1[[#This Row],[Paper   ]]*1%)</f>
        <v>780.05000000000007</v>
      </c>
      <c r="I38" s="18">
        <v>78005</v>
      </c>
      <c r="J38" s="18">
        <v>11090.66</v>
      </c>
      <c r="K38" s="18">
        <v>1095781.4099999999</v>
      </c>
      <c r="L38" s="18"/>
      <c r="M38" s="18"/>
      <c r="N38" s="60"/>
    </row>
    <row r="39" spans="1:14" s="9" customFormat="1" x14ac:dyDescent="0.25">
      <c r="A39" s="103" t="s">
        <v>198</v>
      </c>
      <c r="B39" s="105">
        <f t="shared" si="2"/>
        <v>2.81</v>
      </c>
      <c r="C39" s="16">
        <f>SUM(Table1[[#This Row],[GFS  ]]*2%)</f>
        <v>0</v>
      </c>
      <c r="D39" s="16">
        <f>SUM(Table1[[#This Row],[Dairy]]*1%)</f>
        <v>0</v>
      </c>
      <c r="E39" s="16">
        <f>SUM(Table1[[#This Row],[Bakery  ]]*1%)</f>
        <v>0</v>
      </c>
      <c r="F39" s="16"/>
      <c r="G39" s="16">
        <f>SUM(Table1[[#This Row],[Classroom  ]]*1%)</f>
        <v>2.81</v>
      </c>
      <c r="H39" s="16">
        <f>SUM(Table1[[#This Row],[Paper   ]]*1%)</f>
        <v>0</v>
      </c>
      <c r="I39" s="18"/>
      <c r="J39" s="18">
        <v>281</v>
      </c>
      <c r="K39" s="18"/>
      <c r="L39" s="18"/>
      <c r="M39" s="18"/>
      <c r="N39" s="60"/>
    </row>
    <row r="40" spans="1:14" s="9" customFormat="1" x14ac:dyDescent="0.25">
      <c r="A40" s="71" t="s">
        <v>244</v>
      </c>
      <c r="B40" s="10">
        <f t="shared" si="2"/>
        <v>2210.7507999999998</v>
      </c>
      <c r="C40" s="16">
        <f>SUM(Table1[[#This Row],[GFS  ]]*2%)</f>
        <v>2210.7507999999998</v>
      </c>
      <c r="D40" s="16">
        <f>SUM(Table1[[#This Row],[Dairy]]*1%)</f>
        <v>0</v>
      </c>
      <c r="E40" s="16">
        <f>SUM(Table1[[#This Row],[Bakery  ]]*1%)</f>
        <v>0</v>
      </c>
      <c r="F40" s="16"/>
      <c r="G40" s="16">
        <f>SUM(Table1[[#This Row],[Classroom  ]]*1%)</f>
        <v>0</v>
      </c>
      <c r="H40" s="16">
        <f>SUM(Table1[[#This Row],[Paper   ]]*1%)</f>
        <v>0</v>
      </c>
      <c r="I40" s="18"/>
      <c r="J40" s="18"/>
      <c r="K40" s="18">
        <v>110537.54</v>
      </c>
      <c r="L40" s="18"/>
      <c r="M40" s="18"/>
      <c r="N40" s="60"/>
    </row>
    <row r="41" spans="1:14" s="9" customFormat="1" x14ac:dyDescent="0.25">
      <c r="A41" s="71" t="s">
        <v>245</v>
      </c>
      <c r="B41" s="10">
        <f t="shared" si="2"/>
        <v>271.34900000000005</v>
      </c>
      <c r="C41" s="16">
        <f>SUM(Table1[[#This Row],[GFS  ]]*2%)</f>
        <v>271.34900000000005</v>
      </c>
      <c r="D41" s="16">
        <f>SUM(Table1[[#This Row],[Dairy]]*1%)</f>
        <v>0</v>
      </c>
      <c r="E41" s="16">
        <f>SUM(Table1[[#This Row],[Bakery  ]]*1%)</f>
        <v>0</v>
      </c>
      <c r="F41" s="16"/>
      <c r="G41" s="16">
        <f>SUM(Table1[[#This Row],[Classroom  ]]*1%)</f>
        <v>0</v>
      </c>
      <c r="H41" s="16">
        <f>SUM(Table1[[#This Row],[Paper   ]]*1%)</f>
        <v>0</v>
      </c>
      <c r="I41" s="18"/>
      <c r="J41" s="18"/>
      <c r="K41" s="18">
        <v>13567.45</v>
      </c>
      <c r="L41" s="18"/>
      <c r="M41" s="18"/>
      <c r="N41" s="60"/>
    </row>
    <row r="42" spans="1:14" s="9" customFormat="1" x14ac:dyDescent="0.25">
      <c r="A42" s="103" t="s">
        <v>232</v>
      </c>
      <c r="B42" s="105">
        <f t="shared" si="2"/>
        <v>18.702000000000002</v>
      </c>
      <c r="C42" s="16">
        <f>SUM(Table1[[#This Row],[GFS  ]]*2%)</f>
        <v>0</v>
      </c>
      <c r="D42" s="16">
        <f>SUM(Table1[[#This Row],[Dairy]]*1%)</f>
        <v>0</v>
      </c>
      <c r="E42" s="16">
        <f>SUM(Table1[[#This Row],[Bakery  ]]*1%)</f>
        <v>0</v>
      </c>
      <c r="F42" s="16"/>
      <c r="G42" s="16">
        <f>SUM(Table1[[#This Row],[Classroom  ]]*1%)</f>
        <v>0</v>
      </c>
      <c r="H42" s="16">
        <f>SUM(Table1[[#This Row],[Paper   ]]*1%)</f>
        <v>18.702000000000002</v>
      </c>
      <c r="I42" s="18">
        <v>1870.2</v>
      </c>
      <c r="J42" s="18"/>
      <c r="K42" s="18"/>
      <c r="L42" s="18"/>
      <c r="M42" s="18"/>
      <c r="N42" s="60"/>
    </row>
    <row r="43" spans="1:14" s="9" customFormat="1" x14ac:dyDescent="0.25">
      <c r="A43" s="71" t="s">
        <v>171</v>
      </c>
      <c r="B43" s="10">
        <f t="shared" si="2"/>
        <v>0</v>
      </c>
      <c r="C43" s="16">
        <f>SUM(Table1[[#This Row],[GFS  ]]*2%)</f>
        <v>0</v>
      </c>
      <c r="D43" s="16">
        <f>SUM(Table1[[#This Row],[Dairy]]*1%)</f>
        <v>0</v>
      </c>
      <c r="E43" s="16">
        <f>SUM(Table1[[#This Row],[Bakery  ]]*1%)</f>
        <v>0</v>
      </c>
      <c r="F43" s="16"/>
      <c r="G43" s="16">
        <f>SUM(Table1[[#This Row],[Classroom  ]]*1%)</f>
        <v>0</v>
      </c>
      <c r="H43" s="16">
        <f>SUM(Table1[[#This Row],[Paper   ]]*1%)</f>
        <v>0</v>
      </c>
      <c r="I43" s="18"/>
      <c r="J43" s="18"/>
      <c r="K43" s="18"/>
      <c r="L43" s="18"/>
      <c r="M43" s="18"/>
      <c r="N43" s="60"/>
    </row>
    <row r="44" spans="1:14" s="9" customFormat="1" x14ac:dyDescent="0.25">
      <c r="A44" s="72" t="s">
        <v>279</v>
      </c>
      <c r="B44" s="10">
        <f t="shared" si="2"/>
        <v>40.792000000000002</v>
      </c>
      <c r="C44" s="16">
        <f>SUM(Table1[[#This Row],[GFS  ]]*2%)</f>
        <v>0</v>
      </c>
      <c r="D44" s="16">
        <f>SUM(Table1[[#This Row],[Dairy]]*1%)</f>
        <v>0</v>
      </c>
      <c r="E44" s="16">
        <f>SUM(Table1[[#This Row],[Bakery  ]]*1%)</f>
        <v>0</v>
      </c>
      <c r="F44" s="16"/>
      <c r="G44" s="16">
        <f>SUM(Table1[[#This Row],[Classroom  ]]*1%)</f>
        <v>0</v>
      </c>
      <c r="H44" s="16">
        <f>SUM(Table1[[#This Row],[Paper   ]]*1%)</f>
        <v>40.792000000000002</v>
      </c>
      <c r="I44" s="18">
        <v>4079.2</v>
      </c>
      <c r="J44" s="18"/>
      <c r="K44" s="18"/>
      <c r="L44" s="18"/>
      <c r="M44" s="18"/>
      <c r="N44" s="70"/>
    </row>
    <row r="45" spans="1:14" s="9" customFormat="1" x14ac:dyDescent="0.25">
      <c r="A45" s="71" t="s">
        <v>117</v>
      </c>
      <c r="B45" s="10">
        <f t="shared" si="2"/>
        <v>518.28319999999997</v>
      </c>
      <c r="C45" s="16">
        <f>SUM(Table1[[#This Row],[GFS  ]]*2%)</f>
        <v>518.28319999999997</v>
      </c>
      <c r="D45" s="16">
        <f>SUM(Table1[[#This Row],[Dairy]]*1%)</f>
        <v>0</v>
      </c>
      <c r="E45" s="16">
        <f>SUM(Table1[[#This Row],[Bakery  ]]*1%)</f>
        <v>0</v>
      </c>
      <c r="F45" s="16"/>
      <c r="G45" s="16">
        <f>SUM(Table1[[#This Row],[Classroom  ]]*1%)</f>
        <v>0</v>
      </c>
      <c r="H45" s="16">
        <f>SUM(Table1[[#This Row],[Paper   ]]*1%)</f>
        <v>0</v>
      </c>
      <c r="I45" s="18"/>
      <c r="J45" s="18"/>
      <c r="K45" s="18">
        <v>25914.16</v>
      </c>
      <c r="L45" s="18"/>
      <c r="M45" s="18"/>
      <c r="N45" s="60"/>
    </row>
    <row r="46" spans="1:14" s="9" customFormat="1" x14ac:dyDescent="0.25">
      <c r="A46" s="71" t="s">
        <v>110</v>
      </c>
      <c r="B46" s="10">
        <f t="shared" si="2"/>
        <v>60.530799999999999</v>
      </c>
      <c r="C46" s="16">
        <f>SUM(Table1[[#This Row],[GFS  ]]*2%)</f>
        <v>0</v>
      </c>
      <c r="D46" s="16">
        <f>SUM(Table1[[#This Row],[Dairy]]*1%)</f>
        <v>0</v>
      </c>
      <c r="E46" s="16">
        <f>SUM(Table1[[#This Row],[Bakery  ]]*1%)</f>
        <v>0</v>
      </c>
      <c r="F46" s="16"/>
      <c r="G46" s="16">
        <f>SUM(Table1[[#This Row],[Classroom  ]]*1%)</f>
        <v>20.883900000000001</v>
      </c>
      <c r="H46" s="16">
        <f>SUM(Table1[[#This Row],[Paper   ]]*1%)</f>
        <v>39.646900000000002</v>
      </c>
      <c r="I46" s="18">
        <v>3964.69</v>
      </c>
      <c r="J46" s="18">
        <v>2088.39</v>
      </c>
      <c r="K46" s="18"/>
      <c r="L46" s="18"/>
      <c r="M46" s="18"/>
      <c r="N46" s="60"/>
    </row>
    <row r="47" spans="1:14" s="9" customFormat="1" x14ac:dyDescent="0.25">
      <c r="A47" s="71" t="s">
        <v>65</v>
      </c>
      <c r="B47" s="10">
        <f t="shared" si="2"/>
        <v>6210.1432000000004</v>
      </c>
      <c r="C47" s="16">
        <f>SUM(Table1[[#This Row],[GFS  ]]*2%)</f>
        <v>5885.1080000000002</v>
      </c>
      <c r="D47" s="16">
        <f>SUM(Table1[[#This Row],[Dairy]]*1%)</f>
        <v>0</v>
      </c>
      <c r="E47" s="16">
        <f>SUM(Table1[[#This Row],[Bakery  ]]*1%)</f>
        <v>0</v>
      </c>
      <c r="F47" s="16"/>
      <c r="G47" s="16">
        <f>SUM(Table1[[#This Row],[Classroom  ]]*1%)</f>
        <v>106.50409999999999</v>
      </c>
      <c r="H47" s="16">
        <f>SUM(Table1[[#This Row],[Paper   ]]*1%)</f>
        <v>218.53110000000001</v>
      </c>
      <c r="I47" s="18">
        <v>21853.11</v>
      </c>
      <c r="J47" s="18">
        <v>10650.41</v>
      </c>
      <c r="K47" s="18">
        <v>294255.40000000002</v>
      </c>
      <c r="L47" s="18"/>
      <c r="M47" s="18"/>
      <c r="N47" s="60"/>
    </row>
    <row r="48" spans="1:14" s="9" customFormat="1" x14ac:dyDescent="0.25">
      <c r="A48" s="71" t="s">
        <v>233</v>
      </c>
      <c r="B48" s="10">
        <f t="shared" si="2"/>
        <v>0</v>
      </c>
      <c r="C48" s="16">
        <f>SUM(Table1[[#This Row],[GFS  ]]*2%)</f>
        <v>0</v>
      </c>
      <c r="D48" s="16">
        <f>SUM(Table1[[#This Row],[Dairy]]*1%)</f>
        <v>0</v>
      </c>
      <c r="E48" s="16">
        <f>SUM(Table1[[#This Row],[Bakery  ]]*1%)</f>
        <v>0</v>
      </c>
      <c r="F48" s="16"/>
      <c r="G48" s="16">
        <f>SUM(Table1[[#This Row],[Classroom  ]]*1%)</f>
        <v>0</v>
      </c>
      <c r="H48" s="16">
        <f>SUM(Table1[[#This Row],[Paper   ]]*1%)</f>
        <v>0</v>
      </c>
      <c r="I48" s="18"/>
      <c r="J48" s="18"/>
      <c r="K48" s="18"/>
      <c r="L48" s="18"/>
      <c r="M48" s="18"/>
      <c r="N48" s="60"/>
    </row>
    <row r="49" spans="1:14" s="9" customFormat="1" x14ac:dyDescent="0.25">
      <c r="A49" s="72" t="s">
        <v>183</v>
      </c>
      <c r="B49" s="10">
        <f t="shared" si="2"/>
        <v>0</v>
      </c>
      <c r="C49" s="16">
        <f>SUM(Table1[[#This Row],[GFS  ]]*2%)</f>
        <v>0</v>
      </c>
      <c r="D49" s="16">
        <f>SUM(Table1[[#This Row],[Dairy]]*1%)</f>
        <v>0</v>
      </c>
      <c r="E49" s="16">
        <f>SUM(Table1[[#This Row],[Bakery  ]]*1%)</f>
        <v>0</v>
      </c>
      <c r="F49" s="16"/>
      <c r="G49" s="16">
        <f>SUM(Table1[[#This Row],[Classroom  ]]*1%)</f>
        <v>0</v>
      </c>
      <c r="H49" s="16">
        <f>SUM(Table1[[#This Row],[Paper   ]]*1%)</f>
        <v>0</v>
      </c>
      <c r="I49" s="18"/>
      <c r="J49" s="18"/>
      <c r="K49" s="18"/>
      <c r="L49" s="18"/>
      <c r="M49" s="18"/>
      <c r="N49" s="60"/>
    </row>
    <row r="50" spans="1:14" s="9" customFormat="1" x14ac:dyDescent="0.25">
      <c r="A50" s="71" t="s">
        <v>118</v>
      </c>
      <c r="B50" s="10">
        <f t="shared" si="2"/>
        <v>667.36300000000006</v>
      </c>
      <c r="C50" s="16">
        <f>SUM(Table1[[#This Row],[GFS  ]]*2%)</f>
        <v>0</v>
      </c>
      <c r="D50" s="16">
        <f>SUM(Table1[[#This Row],[Dairy]]*1%)</f>
        <v>0</v>
      </c>
      <c r="E50" s="16">
        <f>SUM(Table1[[#This Row],[Bakery  ]]*1%)</f>
        <v>0</v>
      </c>
      <c r="F50" s="16">
        <v>525</v>
      </c>
      <c r="G50" s="16">
        <f>SUM(Table1[[#This Row],[Classroom  ]]*1%)</f>
        <v>0</v>
      </c>
      <c r="H50" s="16">
        <f>SUM(Table1[[#This Row],[Paper   ]]*1%)</f>
        <v>142.363</v>
      </c>
      <c r="I50" s="18">
        <v>14236.3</v>
      </c>
      <c r="J50" s="18"/>
      <c r="K50" s="18"/>
      <c r="L50" s="18"/>
      <c r="M50" s="18"/>
      <c r="N50" s="60"/>
    </row>
    <row r="51" spans="1:14" s="9" customFormat="1" x14ac:dyDescent="0.25">
      <c r="A51" s="71" t="s">
        <v>66</v>
      </c>
      <c r="B51" s="10">
        <f t="shared" si="2"/>
        <v>15362.555199999999</v>
      </c>
      <c r="C51" s="16">
        <f>SUM(Table1[[#This Row],[GFS  ]]*2%)</f>
        <v>7279.3756000000003</v>
      </c>
      <c r="D51" s="16">
        <f>SUM(Table1[[#This Row],[Dairy]]*1%)</f>
        <v>0</v>
      </c>
      <c r="E51" s="16">
        <f>SUM(Table1[[#This Row],[Bakery  ]]*1%)</f>
        <v>0</v>
      </c>
      <c r="F51" s="16">
        <v>8000</v>
      </c>
      <c r="G51" s="16">
        <f>SUM(Table1[[#This Row],[Classroom  ]]*1%)</f>
        <v>24.3796</v>
      </c>
      <c r="H51" s="16">
        <f>SUM(Table1[[#This Row],[Paper   ]]*1%)</f>
        <v>58.800000000000004</v>
      </c>
      <c r="I51" s="18">
        <v>5880</v>
      </c>
      <c r="J51" s="18">
        <v>2437.96</v>
      </c>
      <c r="K51" s="18">
        <v>363968.78</v>
      </c>
      <c r="L51" s="18"/>
      <c r="M51" s="18"/>
      <c r="N51" s="60"/>
    </row>
    <row r="52" spans="1:14" s="9" customFormat="1" x14ac:dyDescent="0.25">
      <c r="A52" s="71" t="s">
        <v>119</v>
      </c>
      <c r="B52" s="10">
        <f t="shared" si="2"/>
        <v>7687.3833999999997</v>
      </c>
      <c r="C52" s="16">
        <f>SUM(Table1[[#This Row],[GFS  ]]*2%)</f>
        <v>4909.9434000000001</v>
      </c>
      <c r="D52" s="16">
        <f>SUM(Table1[[#This Row],[Dairy]]*1%)</f>
        <v>0</v>
      </c>
      <c r="E52" s="16">
        <f>SUM(Table1[[#This Row],[Bakery  ]]*1%)</f>
        <v>0</v>
      </c>
      <c r="F52" s="16">
        <v>2650</v>
      </c>
      <c r="G52" s="16">
        <f>SUM(Table1[[#This Row],[Classroom  ]]*1%)</f>
        <v>31.44</v>
      </c>
      <c r="H52" s="16">
        <f>SUM(Table1[[#This Row],[Paper   ]]*1%)</f>
        <v>96</v>
      </c>
      <c r="I52" s="18">
        <v>9600</v>
      </c>
      <c r="J52" s="18">
        <v>3144</v>
      </c>
      <c r="K52" s="18">
        <v>245497.17</v>
      </c>
      <c r="L52" s="18"/>
      <c r="M52" s="18"/>
      <c r="N52" s="60"/>
    </row>
    <row r="53" spans="1:14" s="9" customFormat="1" x14ac:dyDescent="0.25">
      <c r="A53" s="71" t="s">
        <v>317</v>
      </c>
      <c r="B53" s="10">
        <f t="shared" si="2"/>
        <v>0</v>
      </c>
      <c r="C53" s="16">
        <f>SUM(Table1[[#This Row],[GFS  ]]*2%)</f>
        <v>0</v>
      </c>
      <c r="D53" s="16">
        <f>SUM(Table1[[#This Row],[Dairy]]*1%)</f>
        <v>0</v>
      </c>
      <c r="E53" s="16">
        <f>SUM(Table1[[#This Row],[Bakery  ]]*1%)</f>
        <v>0</v>
      </c>
      <c r="F53" s="16"/>
      <c r="G53" s="16">
        <f>SUM(Table1[[#This Row],[Classroom  ]]*1%)</f>
        <v>0</v>
      </c>
      <c r="H53" s="16">
        <f>SUM(Table1[[#This Row],[Paper   ]]*1%)</f>
        <v>0</v>
      </c>
      <c r="I53" s="18"/>
      <c r="J53" s="18"/>
      <c r="K53" s="18"/>
      <c r="L53" s="90"/>
      <c r="M53" s="18"/>
      <c r="N53" s="70"/>
    </row>
    <row r="54" spans="1:14" s="9" customFormat="1" x14ac:dyDescent="0.25">
      <c r="A54" s="71" t="s">
        <v>236</v>
      </c>
      <c r="B54" s="10">
        <f t="shared" si="2"/>
        <v>66.756</v>
      </c>
      <c r="C54" s="16">
        <f>SUM(Table1[[#This Row],[GFS  ]]*2%)</f>
        <v>0</v>
      </c>
      <c r="D54" s="16">
        <f>SUM(Table1[[#This Row],[Dairy]]*1%)</f>
        <v>0</v>
      </c>
      <c r="E54" s="16">
        <f>SUM(Table1[[#This Row],[Bakery  ]]*1%)</f>
        <v>0</v>
      </c>
      <c r="F54" s="16"/>
      <c r="G54" s="16">
        <f>SUM(Table1[[#This Row],[Classroom  ]]*1%)</f>
        <v>0</v>
      </c>
      <c r="H54" s="16">
        <f>SUM(Table1[[#This Row],[Paper   ]]*1%)</f>
        <v>66.756</v>
      </c>
      <c r="I54" s="18">
        <v>6675.6</v>
      </c>
      <c r="J54" s="18"/>
      <c r="K54" s="18"/>
      <c r="L54" s="18"/>
      <c r="M54" s="18"/>
      <c r="N54" s="60"/>
    </row>
    <row r="55" spans="1:14" s="9" customFormat="1" x14ac:dyDescent="0.25">
      <c r="A55" s="71" t="s">
        <v>120</v>
      </c>
      <c r="B55" s="10">
        <f t="shared" si="2"/>
        <v>4888.6085000000012</v>
      </c>
      <c r="C55" s="16">
        <f>SUM(Table1[[#This Row],[GFS  ]]*2%)</f>
        <v>2451.5210000000002</v>
      </c>
      <c r="D55" s="16">
        <f>SUM(Table1[[#This Row],[Dairy]]*1%)</f>
        <v>0</v>
      </c>
      <c r="E55" s="16">
        <f>SUM(Table1[[#This Row],[Bakery  ]]*1%)</f>
        <v>0</v>
      </c>
      <c r="F55" s="16">
        <v>2275</v>
      </c>
      <c r="G55" s="16">
        <f>SUM(Table1[[#This Row],[Classroom  ]]*1%)</f>
        <v>68.868000000000009</v>
      </c>
      <c r="H55" s="16">
        <f>SUM(Table1[[#This Row],[Paper   ]]*1%)</f>
        <v>93.219500000000011</v>
      </c>
      <c r="I55" s="18">
        <v>9321.9500000000007</v>
      </c>
      <c r="J55" s="18">
        <v>6886.8</v>
      </c>
      <c r="K55" s="18">
        <v>122576.05</v>
      </c>
      <c r="L55" s="18"/>
      <c r="M55" s="18"/>
      <c r="N55" s="60"/>
    </row>
    <row r="56" spans="1:14" s="9" customFormat="1" x14ac:dyDescent="0.25">
      <c r="A56" s="72" t="s">
        <v>184</v>
      </c>
      <c r="B56" s="10">
        <f t="shared" si="2"/>
        <v>103.5</v>
      </c>
      <c r="C56" s="16">
        <f>SUM(Table1[[#This Row],[GFS  ]]*2%)</f>
        <v>0</v>
      </c>
      <c r="D56" s="16">
        <f>SUM(Table1[[#This Row],[Dairy]]*1%)</f>
        <v>0</v>
      </c>
      <c r="E56" s="16">
        <f>SUM(Table1[[#This Row],[Bakery  ]]*1%)</f>
        <v>0</v>
      </c>
      <c r="F56" s="16"/>
      <c r="G56" s="16">
        <f>SUM(Table1[[#This Row],[Classroom  ]]*1%)</f>
        <v>0</v>
      </c>
      <c r="H56" s="16">
        <f>SUM(Table1[[#This Row],[Paper   ]]*1%)</f>
        <v>103.5</v>
      </c>
      <c r="I56" s="18">
        <v>10350</v>
      </c>
      <c r="J56" s="18"/>
      <c r="K56" s="18"/>
      <c r="L56" s="18"/>
      <c r="M56" s="18"/>
      <c r="N56" s="60"/>
    </row>
    <row r="57" spans="1:14" s="9" customFormat="1" x14ac:dyDescent="0.25">
      <c r="A57" s="71" t="s">
        <v>121</v>
      </c>
      <c r="B57" s="10">
        <f t="shared" ref="B57:B87" si="3">SUM(C57,D57,E57,F57,G57,H57)</f>
        <v>0</v>
      </c>
      <c r="C57" s="16">
        <f>SUM(Table1[[#This Row],[GFS  ]]*2%)</f>
        <v>0</v>
      </c>
      <c r="D57" s="16">
        <f>SUM(Table1[[#This Row],[Dairy]]*1%)</f>
        <v>0</v>
      </c>
      <c r="E57" s="16">
        <f>SUM(Table1[[#This Row],[Bakery  ]]*1%)</f>
        <v>0</v>
      </c>
      <c r="F57" s="16"/>
      <c r="G57" s="16">
        <f>SUM(Table1[[#This Row],[Classroom  ]]*1%)</f>
        <v>0</v>
      </c>
      <c r="H57" s="16">
        <f>SUM(Table1[[#This Row],[Paper   ]]*1%)</f>
        <v>0</v>
      </c>
      <c r="I57" s="18"/>
      <c r="J57" s="18"/>
      <c r="K57" s="18"/>
      <c r="L57" s="18"/>
      <c r="M57" s="18"/>
      <c r="N57" s="60"/>
    </row>
    <row r="58" spans="1:14" s="9" customFormat="1" x14ac:dyDescent="0.25">
      <c r="A58" s="71" t="s">
        <v>111</v>
      </c>
      <c r="B58" s="10">
        <f t="shared" si="3"/>
        <v>1254.0616</v>
      </c>
      <c r="C58" s="16">
        <f>SUM(Table1[[#This Row],[GFS  ]]*2%)</f>
        <v>0</v>
      </c>
      <c r="D58" s="16">
        <f>SUM(Table1[[#This Row],[Dairy]]*1%)</f>
        <v>0</v>
      </c>
      <c r="E58" s="16">
        <f>SUM(Table1[[#This Row],[Bakery  ]]*1%)</f>
        <v>0</v>
      </c>
      <c r="F58" s="16">
        <v>1225</v>
      </c>
      <c r="G58" s="16">
        <f>SUM(Table1[[#This Row],[Classroom  ]]*1%)</f>
        <v>6.7730999999999995</v>
      </c>
      <c r="H58" s="16">
        <f>SUM(Table1[[#This Row],[Paper   ]]*1%)</f>
        <v>22.288499999999999</v>
      </c>
      <c r="I58" s="18">
        <v>2228.85</v>
      </c>
      <c r="J58" s="18">
        <v>677.31</v>
      </c>
      <c r="K58" s="18"/>
      <c r="L58" s="18"/>
      <c r="M58" s="18"/>
      <c r="N58" s="60"/>
    </row>
    <row r="59" spans="1:14" s="9" customFormat="1" x14ac:dyDescent="0.25">
      <c r="A59" s="71" t="s">
        <v>18</v>
      </c>
      <c r="B59" s="10">
        <f t="shared" si="3"/>
        <v>200.30780000000001</v>
      </c>
      <c r="C59" s="16">
        <f>SUM(Table1[[#This Row],[GFS  ]]*2%)</f>
        <v>0</v>
      </c>
      <c r="D59" s="16">
        <f>SUM(Table1[[#This Row],[Dairy]]*1%)</f>
        <v>0</v>
      </c>
      <c r="E59" s="16">
        <f>SUM(Table1[[#This Row],[Bakery  ]]*1%)</f>
        <v>0</v>
      </c>
      <c r="F59" s="16"/>
      <c r="G59" s="16">
        <f>SUM(Table1[[#This Row],[Classroom  ]]*1%)</f>
        <v>75.8292</v>
      </c>
      <c r="H59" s="16">
        <f>SUM(Table1[[#This Row],[Paper   ]]*1%)</f>
        <v>124.47860000000001</v>
      </c>
      <c r="I59" s="18">
        <v>12447.86</v>
      </c>
      <c r="J59" s="18">
        <v>7582.92</v>
      </c>
      <c r="K59" s="18"/>
      <c r="L59" s="18"/>
      <c r="M59" s="18"/>
      <c r="N59" s="60"/>
    </row>
    <row r="60" spans="1:14" s="9" customFormat="1" x14ac:dyDescent="0.25">
      <c r="A60" s="71" t="s">
        <v>289</v>
      </c>
      <c r="B60" s="10">
        <f t="shared" si="3"/>
        <v>0</v>
      </c>
      <c r="C60" s="16">
        <f>SUM(Table1[[#This Row],[GFS  ]]*2%)</f>
        <v>0</v>
      </c>
      <c r="D60" s="16">
        <f>SUM(Table1[[#This Row],[Dairy]]*1%)</f>
        <v>0</v>
      </c>
      <c r="E60" s="16">
        <f>SUM(Table1[[#This Row],[Bakery  ]]*1%)</f>
        <v>0</v>
      </c>
      <c r="F60" s="16"/>
      <c r="G60" s="16">
        <f>SUM(Table1[[#This Row],[Classroom  ]]*1%)</f>
        <v>0</v>
      </c>
      <c r="H60" s="16">
        <f>SUM(Table1[[#This Row],[Paper   ]]*1%)</f>
        <v>0</v>
      </c>
      <c r="I60" s="18"/>
      <c r="J60" s="18"/>
      <c r="K60" s="18"/>
      <c r="L60" s="18"/>
      <c r="M60" s="18"/>
      <c r="N60" s="70"/>
    </row>
    <row r="61" spans="1:14" s="9" customFormat="1" x14ac:dyDescent="0.25">
      <c r="A61" s="71" t="s">
        <v>19</v>
      </c>
      <c r="B61" s="10">
        <v>52259.59</v>
      </c>
      <c r="C61" s="16">
        <f>SUM(Table1[[#This Row],[GFS  ]]*2%)</f>
        <v>51958.834800000004</v>
      </c>
      <c r="D61" s="16">
        <f>SUM(Table1[[#This Row],[Dairy]]*1%)</f>
        <v>0</v>
      </c>
      <c r="E61" s="16">
        <f>SUM(Table1[[#This Row],[Bakery  ]]*1%)</f>
        <v>0</v>
      </c>
      <c r="F61" s="16"/>
      <c r="G61" s="16">
        <f>SUM(Table1[[#This Row],[Classroom  ]]*1%)</f>
        <v>0</v>
      </c>
      <c r="H61" s="16">
        <f>SUM(Table1[[#This Row],[Paper   ]]*1%)</f>
        <v>300.7645</v>
      </c>
      <c r="I61" s="18">
        <v>30076.45</v>
      </c>
      <c r="J61" s="18"/>
      <c r="K61" s="18">
        <v>2597941.7400000002</v>
      </c>
      <c r="L61" s="18"/>
      <c r="M61" s="18"/>
      <c r="N61" s="60"/>
    </row>
    <row r="62" spans="1:14" s="9" customFormat="1" x14ac:dyDescent="0.25">
      <c r="A62" s="71" t="s">
        <v>5</v>
      </c>
      <c r="B62" s="10">
        <f t="shared" si="3"/>
        <v>50.051099999999998</v>
      </c>
      <c r="C62" s="16">
        <f>SUM(Table1[[#This Row],[GFS  ]]*2%)</f>
        <v>0</v>
      </c>
      <c r="D62" s="16">
        <f>SUM(Table1[[#This Row],[Dairy]]*1%)</f>
        <v>0</v>
      </c>
      <c r="E62" s="16">
        <f>SUM(Table1[[#This Row],[Bakery  ]]*1%)</f>
        <v>0</v>
      </c>
      <c r="F62" s="16"/>
      <c r="G62" s="16">
        <f>SUM(Table1[[#This Row],[Classroom  ]]*1%)</f>
        <v>3.77</v>
      </c>
      <c r="H62" s="16">
        <f>SUM(Table1[[#This Row],[Paper   ]]*1%)</f>
        <v>46.281099999999995</v>
      </c>
      <c r="I62" s="18">
        <v>4628.1099999999997</v>
      </c>
      <c r="J62" s="18">
        <v>377</v>
      </c>
      <c r="K62" s="18"/>
      <c r="L62" s="18"/>
      <c r="M62" s="18"/>
      <c r="N62" s="60"/>
    </row>
    <row r="63" spans="1:14" s="9" customFormat="1" x14ac:dyDescent="0.25">
      <c r="A63" s="71" t="s">
        <v>31</v>
      </c>
      <c r="B63" s="10">
        <f t="shared" si="3"/>
        <v>4052.2694000000001</v>
      </c>
      <c r="C63" s="16">
        <f>SUM(Table1[[#This Row],[GFS  ]]*2%)</f>
        <v>4040.7737999999999</v>
      </c>
      <c r="D63" s="16">
        <f>SUM(Table1[[#This Row],[Dairy]]*1%)</f>
        <v>0</v>
      </c>
      <c r="E63" s="16">
        <f>SUM(Table1[[#This Row],[Bakery  ]]*1%)</f>
        <v>0</v>
      </c>
      <c r="F63" s="16"/>
      <c r="G63" s="16">
        <f>SUM(Table1[[#This Row],[Classroom  ]]*1%)</f>
        <v>11.4956</v>
      </c>
      <c r="H63" s="16">
        <f>SUM(Table1[[#This Row],[Paper   ]]*1%)</f>
        <v>0</v>
      </c>
      <c r="I63" s="18"/>
      <c r="J63" s="18">
        <v>1149.56</v>
      </c>
      <c r="K63" s="18">
        <v>202038.69</v>
      </c>
      <c r="L63" s="18"/>
      <c r="M63" s="18"/>
      <c r="N63" s="60"/>
    </row>
    <row r="64" spans="1:14" s="9" customFormat="1" x14ac:dyDescent="0.25">
      <c r="A64" s="72" t="s">
        <v>199</v>
      </c>
      <c r="B64" s="10">
        <f t="shared" si="3"/>
        <v>0</v>
      </c>
      <c r="C64" s="16">
        <f>SUM(Table1[[#This Row],[GFS  ]]*2%)</f>
        <v>0</v>
      </c>
      <c r="D64" s="16">
        <f>SUM(Table1[[#This Row],[Dairy]]*1%)</f>
        <v>0</v>
      </c>
      <c r="E64" s="16">
        <f>SUM(Table1[[#This Row],[Bakery  ]]*1%)</f>
        <v>0</v>
      </c>
      <c r="F64" s="16"/>
      <c r="G64" s="16">
        <f>SUM(Table1[[#This Row],[Classroom  ]]*1%)</f>
        <v>0</v>
      </c>
      <c r="H64" s="16">
        <f>SUM(Table1[[#This Row],[Paper   ]]*1%)</f>
        <v>0</v>
      </c>
      <c r="I64" s="18"/>
      <c r="J64" s="18"/>
      <c r="K64" s="18"/>
      <c r="L64" s="18"/>
      <c r="M64" s="18"/>
      <c r="N64" s="60"/>
    </row>
    <row r="65" spans="1:14" s="9" customFormat="1" x14ac:dyDescent="0.25">
      <c r="A65" s="72" t="s">
        <v>194</v>
      </c>
      <c r="B65" s="10">
        <f t="shared" si="3"/>
        <v>0</v>
      </c>
      <c r="C65" s="16">
        <f>SUM(Table1[[#This Row],[GFS  ]]*2%)</f>
        <v>0</v>
      </c>
      <c r="D65" s="16">
        <f>SUM(Table1[[#This Row],[Dairy]]*1%)</f>
        <v>0</v>
      </c>
      <c r="E65" s="16">
        <f>SUM(Table1[[#This Row],[Bakery  ]]*1%)</f>
        <v>0</v>
      </c>
      <c r="F65" s="16"/>
      <c r="G65" s="16">
        <f>SUM(Table1[[#This Row],[Classroom  ]]*1%)</f>
        <v>0</v>
      </c>
      <c r="H65" s="16">
        <f>SUM(Table1[[#This Row],[Paper   ]]*1%)</f>
        <v>0</v>
      </c>
      <c r="I65" s="18"/>
      <c r="J65" s="18"/>
      <c r="K65" s="18"/>
      <c r="L65" s="18"/>
      <c r="M65" s="18"/>
      <c r="N65" s="60"/>
    </row>
    <row r="66" spans="1:14" s="9" customFormat="1" x14ac:dyDescent="0.25">
      <c r="A66" s="71" t="s">
        <v>67</v>
      </c>
      <c r="B66" s="10">
        <f t="shared" si="3"/>
        <v>9199.6188000000002</v>
      </c>
      <c r="C66" s="16">
        <f>SUM(Table1[[#This Row],[GFS  ]]*2%)</f>
        <v>5348.4786000000004</v>
      </c>
      <c r="D66" s="16">
        <f>SUM(Table1[[#This Row],[Dairy]]*1%)</f>
        <v>0</v>
      </c>
      <c r="E66" s="16">
        <f>SUM(Table1[[#This Row],[Bakery  ]]*1%)</f>
        <v>0</v>
      </c>
      <c r="F66" s="16">
        <v>3700</v>
      </c>
      <c r="G66" s="16">
        <f>SUM(Table1[[#This Row],[Classroom  ]]*1%)</f>
        <v>74.032899999999998</v>
      </c>
      <c r="H66" s="16">
        <f>SUM(Table1[[#This Row],[Paper   ]]*1%)</f>
        <v>77.107299999999995</v>
      </c>
      <c r="I66" s="18">
        <v>7710.73</v>
      </c>
      <c r="J66" s="18">
        <v>7403.29</v>
      </c>
      <c r="K66" s="18">
        <v>267423.93</v>
      </c>
      <c r="L66" s="18"/>
      <c r="M66" s="18"/>
      <c r="N66" s="60"/>
    </row>
    <row r="67" spans="1:14" s="9" customFormat="1" x14ac:dyDescent="0.25">
      <c r="A67" s="71" t="s">
        <v>122</v>
      </c>
      <c r="B67" s="10">
        <v>7379.26</v>
      </c>
      <c r="C67" s="16">
        <f>SUM(Table1[[#This Row],[GFS  ]]*2%)</f>
        <v>7100.3269999999993</v>
      </c>
      <c r="D67" s="16">
        <f>SUM(Table1[[#This Row],[Dairy]]*1%)</f>
        <v>0</v>
      </c>
      <c r="E67" s="16">
        <f>SUM(Table1[[#This Row],[Bakery  ]]*1%)</f>
        <v>0</v>
      </c>
      <c r="F67" s="16"/>
      <c r="G67" s="16">
        <f>SUM(Table1[[#This Row],[Classroom  ]]*1%)</f>
        <v>112.8796</v>
      </c>
      <c r="H67" s="16">
        <f>SUM(Table1[[#This Row],[Paper   ]]*1%)</f>
        <v>166.04650000000001</v>
      </c>
      <c r="I67" s="18">
        <v>16604.650000000001</v>
      </c>
      <c r="J67" s="18">
        <v>11287.96</v>
      </c>
      <c r="K67" s="18">
        <v>355016.35</v>
      </c>
      <c r="L67" s="18"/>
      <c r="M67" s="18"/>
      <c r="N67" s="60"/>
    </row>
    <row r="68" spans="1:14" s="9" customFormat="1" x14ac:dyDescent="0.25">
      <c r="A68" s="72" t="s">
        <v>185</v>
      </c>
      <c r="B68" s="10">
        <f t="shared" si="3"/>
        <v>45.978900000000003</v>
      </c>
      <c r="C68" s="16">
        <f>SUM(Table1[[#This Row],[GFS  ]]*2%)</f>
        <v>0</v>
      </c>
      <c r="D68" s="16">
        <f>SUM(Table1[[#This Row],[Dairy]]*1%)</f>
        <v>0</v>
      </c>
      <c r="E68" s="16">
        <f>SUM(Table1[[#This Row],[Bakery  ]]*1%)</f>
        <v>0</v>
      </c>
      <c r="F68" s="16"/>
      <c r="G68" s="16">
        <f>SUM(Table1[[#This Row],[Classroom  ]]*1%)</f>
        <v>45.978900000000003</v>
      </c>
      <c r="H68" s="16">
        <f>SUM(Table1[[#This Row],[Paper   ]]*1%)</f>
        <v>0</v>
      </c>
      <c r="I68" s="18"/>
      <c r="J68" s="18">
        <v>4597.8900000000003</v>
      </c>
      <c r="K68" s="18"/>
      <c r="L68" s="18"/>
      <c r="M68" s="18"/>
      <c r="N68" s="60"/>
    </row>
    <row r="69" spans="1:14" s="9" customFormat="1" x14ac:dyDescent="0.25">
      <c r="A69" s="71" t="s">
        <v>20</v>
      </c>
      <c r="B69" s="10">
        <f t="shared" si="3"/>
        <v>17200</v>
      </c>
      <c r="C69" s="16">
        <f>SUM(Table1[[#This Row],[GFS  ]]*2%)</f>
        <v>0</v>
      </c>
      <c r="D69" s="16">
        <f>SUM(Table1[[#This Row],[Dairy]]*1%)</f>
        <v>0</v>
      </c>
      <c r="E69" s="16">
        <f>SUM(Table1[[#This Row],[Bakery  ]]*1%)</f>
        <v>0</v>
      </c>
      <c r="F69" s="16">
        <v>17200</v>
      </c>
      <c r="G69" s="16">
        <f>SUM(Table1[[#This Row],[Classroom  ]]*1%)</f>
        <v>0</v>
      </c>
      <c r="H69" s="16">
        <f>SUM(Table1[[#This Row],[Paper   ]]*1%)</f>
        <v>0</v>
      </c>
      <c r="I69" s="18"/>
      <c r="J69" s="18"/>
      <c r="K69" s="18"/>
      <c r="L69" s="18"/>
      <c r="M69" s="18"/>
      <c r="N69" s="60"/>
    </row>
    <row r="70" spans="1:14" s="9" customFormat="1" x14ac:dyDescent="0.25">
      <c r="A70" s="71" t="s">
        <v>68</v>
      </c>
      <c r="B70" s="10">
        <f t="shared" si="3"/>
        <v>6344.5157000000008</v>
      </c>
      <c r="C70" s="16">
        <f>SUM(Table1[[#This Row],[GFS  ]]*2%)</f>
        <v>6175.1190000000006</v>
      </c>
      <c r="D70" s="16">
        <f>SUM(Table1[[#This Row],[Dairy]]*1%)</f>
        <v>0</v>
      </c>
      <c r="E70" s="16">
        <f>SUM(Table1[[#This Row],[Bakery  ]]*1%)</f>
        <v>0</v>
      </c>
      <c r="F70" s="16"/>
      <c r="G70" s="16">
        <f>SUM(Table1[[#This Row],[Classroom  ]]*1%)</f>
        <v>169.39669999999998</v>
      </c>
      <c r="H70" s="16">
        <f>SUM(Table1[[#This Row],[Paper   ]]*1%)</f>
        <v>0</v>
      </c>
      <c r="I70" s="18"/>
      <c r="J70" s="18">
        <v>16939.669999999998</v>
      </c>
      <c r="K70" s="18">
        <v>308755.95</v>
      </c>
      <c r="L70" s="18"/>
      <c r="M70" s="18"/>
      <c r="N70" s="60"/>
    </row>
    <row r="71" spans="1:14" s="9" customFormat="1" x14ac:dyDescent="0.25">
      <c r="A71" s="71" t="s">
        <v>21</v>
      </c>
      <c r="B71" s="10">
        <f t="shared" si="3"/>
        <v>0</v>
      </c>
      <c r="C71" s="16">
        <f>SUM(Table1[[#This Row],[GFS  ]]*2%)</f>
        <v>0</v>
      </c>
      <c r="D71" s="16">
        <f>SUM(Table1[[#This Row],[Dairy]]*1%)</f>
        <v>0</v>
      </c>
      <c r="E71" s="16">
        <f>SUM(Table1[[#This Row],[Bakery  ]]*1%)</f>
        <v>0</v>
      </c>
      <c r="F71" s="16"/>
      <c r="G71" s="16">
        <f>SUM(Table1[[#This Row],[Classroom  ]]*1%)</f>
        <v>0</v>
      </c>
      <c r="H71" s="16">
        <f>SUM(Table1[[#This Row],[Paper   ]]*1%)</f>
        <v>0</v>
      </c>
      <c r="I71" s="18"/>
      <c r="J71" s="18"/>
      <c r="K71" s="18"/>
      <c r="L71" s="18"/>
      <c r="M71" s="18"/>
      <c r="N71" s="60"/>
    </row>
    <row r="72" spans="1:14" s="9" customFormat="1" x14ac:dyDescent="0.25">
      <c r="A72" s="71" t="s">
        <v>32</v>
      </c>
      <c r="B72" s="10">
        <v>13762.46</v>
      </c>
      <c r="C72" s="16">
        <f>SUM(Table1[[#This Row],[GFS  ]]*2%)</f>
        <v>13098.4594</v>
      </c>
      <c r="D72" s="16">
        <f>SUM(Table1[[#This Row],[Dairy]]*1%)</f>
        <v>0</v>
      </c>
      <c r="E72" s="16">
        <f>SUM(Table1[[#This Row],[Bakery  ]]*1%)</f>
        <v>0</v>
      </c>
      <c r="F72" s="16"/>
      <c r="G72" s="16">
        <f>SUM(Table1[[#This Row],[Classroom  ]]*1%)</f>
        <v>22.522300000000001</v>
      </c>
      <c r="H72" s="16">
        <f>SUM(Table1[[#This Row],[Paper   ]]*1%)</f>
        <v>641.48410000000001</v>
      </c>
      <c r="I72" s="18">
        <v>64148.41</v>
      </c>
      <c r="J72" s="18">
        <v>2252.23</v>
      </c>
      <c r="K72" s="18">
        <v>654922.97</v>
      </c>
      <c r="L72" s="18"/>
      <c r="M72" s="18"/>
      <c r="N72" s="60"/>
    </row>
    <row r="73" spans="1:14" s="9" customFormat="1" x14ac:dyDescent="0.25">
      <c r="A73" s="72" t="s">
        <v>179</v>
      </c>
      <c r="B73" s="10">
        <f t="shared" si="3"/>
        <v>410.88800000000003</v>
      </c>
      <c r="C73" s="16">
        <f>SUM(Table1[[#This Row],[GFS  ]]*2%)</f>
        <v>0</v>
      </c>
      <c r="D73" s="16">
        <f>SUM(Table1[[#This Row],[Dairy]]*1%)</f>
        <v>0</v>
      </c>
      <c r="E73" s="16">
        <f>SUM(Table1[[#This Row],[Bakery  ]]*1%)</f>
        <v>0</v>
      </c>
      <c r="F73" s="16"/>
      <c r="G73" s="16">
        <f>SUM(Table1[[#This Row],[Classroom  ]]*1%)</f>
        <v>0</v>
      </c>
      <c r="H73" s="16">
        <f>SUM(Table1[[#This Row],[Paper   ]]*1%)</f>
        <v>410.88800000000003</v>
      </c>
      <c r="I73" s="18">
        <v>41088.800000000003</v>
      </c>
      <c r="J73" s="18"/>
      <c r="K73" s="18"/>
      <c r="L73" s="18"/>
      <c r="M73" s="18"/>
      <c r="N73" s="60"/>
    </row>
    <row r="74" spans="1:14" s="9" customFormat="1" x14ac:dyDescent="0.25">
      <c r="A74" s="71" t="s">
        <v>290</v>
      </c>
      <c r="B74" s="10">
        <v>3465.45</v>
      </c>
      <c r="C74" s="16">
        <f>SUM(Table1[[#This Row],[GFS  ]]*2%)</f>
        <v>3361.0254</v>
      </c>
      <c r="D74" s="16">
        <f>SUM(Table1[[#This Row],[Dairy]]*1%)</f>
        <v>0</v>
      </c>
      <c r="E74" s="16">
        <f>SUM(Table1[[#This Row],[Bakery  ]]*1%)</f>
        <v>0</v>
      </c>
      <c r="F74" s="16"/>
      <c r="G74" s="16">
        <f>SUM(Table1[[#This Row],[Classroom  ]]*1%)</f>
        <v>15.497999999999999</v>
      </c>
      <c r="H74" s="16">
        <f>SUM(Table1[[#This Row],[Paper   ]]*1%)</f>
        <v>88.919899999999998</v>
      </c>
      <c r="I74" s="18">
        <v>8891.99</v>
      </c>
      <c r="J74" s="18">
        <v>1549.8</v>
      </c>
      <c r="K74" s="18">
        <v>168051.27</v>
      </c>
      <c r="L74" s="18"/>
      <c r="M74" s="18"/>
      <c r="N74" s="60"/>
    </row>
    <row r="75" spans="1:14" s="9" customFormat="1" x14ac:dyDescent="0.25">
      <c r="A75" s="71" t="s">
        <v>69</v>
      </c>
      <c r="B75" s="10">
        <v>73.08</v>
      </c>
      <c r="C75" s="16">
        <f>SUM(Table1[[#This Row],[GFS  ]]*2%)</f>
        <v>0</v>
      </c>
      <c r="D75" s="16">
        <f>SUM(Table1[[#This Row],[Dairy]]*1%)</f>
        <v>0</v>
      </c>
      <c r="E75" s="16">
        <f>SUM(Table1[[#This Row],[Bakery  ]]*1%)</f>
        <v>0</v>
      </c>
      <c r="F75" s="16"/>
      <c r="G75" s="16">
        <f>SUM(Table1[[#This Row],[Classroom  ]]*1%)</f>
        <v>8.6250999999999998</v>
      </c>
      <c r="H75" s="16">
        <f>SUM(Table1[[#This Row],[Paper   ]]*1%)</f>
        <v>64.449200000000005</v>
      </c>
      <c r="I75" s="18">
        <v>6444.92</v>
      </c>
      <c r="J75" s="18">
        <v>862.51</v>
      </c>
      <c r="K75" s="18"/>
      <c r="L75" s="18"/>
      <c r="M75" s="18"/>
      <c r="N75" s="60"/>
    </row>
    <row r="76" spans="1:14" s="9" customFormat="1" x14ac:dyDescent="0.25">
      <c r="A76" s="71" t="s">
        <v>186</v>
      </c>
      <c r="B76" s="10">
        <f t="shared" si="3"/>
        <v>0</v>
      </c>
      <c r="C76" s="16">
        <f>SUM(Table1[[#This Row],[GFS  ]]*2%)</f>
        <v>0</v>
      </c>
      <c r="D76" s="16">
        <f>SUM(Table1[[#This Row],[Dairy]]*1%)</f>
        <v>0</v>
      </c>
      <c r="E76" s="16">
        <f>SUM(Table1[[#This Row],[Bakery  ]]*1%)</f>
        <v>0</v>
      </c>
      <c r="F76" s="16"/>
      <c r="G76" s="16">
        <f>SUM(Table1[[#This Row],[Classroom  ]]*1%)</f>
        <v>0</v>
      </c>
      <c r="H76" s="16">
        <f>SUM(Table1[[#This Row],[Paper   ]]*1%)</f>
        <v>0</v>
      </c>
      <c r="I76" s="18"/>
      <c r="J76" s="18"/>
      <c r="K76" s="18"/>
      <c r="L76" s="18"/>
      <c r="M76" s="18"/>
      <c r="N76" s="60"/>
    </row>
    <row r="77" spans="1:14" s="9" customFormat="1" x14ac:dyDescent="0.25">
      <c r="A77" s="71" t="s">
        <v>250</v>
      </c>
      <c r="B77" s="10">
        <f t="shared" si="3"/>
        <v>0</v>
      </c>
      <c r="C77" s="16">
        <f>SUM(Table1[[#This Row],[GFS  ]]*2%)</f>
        <v>0</v>
      </c>
      <c r="D77" s="16">
        <f>SUM(Table1[[#This Row],[Dairy]]*1%)</f>
        <v>0</v>
      </c>
      <c r="E77" s="16">
        <f>SUM(Table1[[#This Row],[Bakery  ]]*1%)</f>
        <v>0</v>
      </c>
      <c r="F77" s="16"/>
      <c r="G77" s="16">
        <f>SUM(Table1[[#This Row],[Classroom  ]]*1%)</f>
        <v>0</v>
      </c>
      <c r="H77" s="16">
        <f>SUM(Table1[[#This Row],[Paper   ]]*1%)</f>
        <v>0</v>
      </c>
      <c r="I77" s="18"/>
      <c r="J77" s="18"/>
      <c r="K77" s="18"/>
      <c r="L77" s="18"/>
      <c r="M77" s="18"/>
      <c r="N77" s="60"/>
    </row>
    <row r="78" spans="1:14" s="9" customFormat="1" x14ac:dyDescent="0.25">
      <c r="A78" s="103" t="s">
        <v>187</v>
      </c>
      <c r="B78" s="105">
        <f t="shared" si="3"/>
        <v>5.2504</v>
      </c>
      <c r="C78" s="16">
        <f>SUM(Table1[[#This Row],[GFS  ]]*2%)</f>
        <v>0</v>
      </c>
      <c r="D78" s="16">
        <f>SUM(Table1[[#This Row],[Dairy]]*1%)</f>
        <v>0</v>
      </c>
      <c r="E78" s="16">
        <f>SUM(Table1[[#This Row],[Bakery  ]]*1%)</f>
        <v>0</v>
      </c>
      <c r="F78" s="16"/>
      <c r="G78" s="16">
        <f>SUM(Table1[[#This Row],[Classroom  ]]*1%)</f>
        <v>5.2504</v>
      </c>
      <c r="H78" s="16">
        <f>SUM(Table1[[#This Row],[Paper   ]]*1%)</f>
        <v>0</v>
      </c>
      <c r="I78" s="18"/>
      <c r="J78" s="18">
        <v>525.04</v>
      </c>
      <c r="K78" s="18"/>
      <c r="L78" s="18"/>
      <c r="M78" s="18"/>
      <c r="N78" s="60"/>
    </row>
    <row r="79" spans="1:14" s="9" customFormat="1" x14ac:dyDescent="0.25">
      <c r="A79" s="103" t="s">
        <v>256</v>
      </c>
      <c r="B79" s="105">
        <f t="shared" si="3"/>
        <v>1.21</v>
      </c>
      <c r="C79" s="16">
        <f>SUM(Table1[[#This Row],[GFS  ]]*2%)</f>
        <v>0</v>
      </c>
      <c r="D79" s="16">
        <f>SUM(Table1[[#This Row],[Dairy]]*1%)</f>
        <v>0</v>
      </c>
      <c r="E79" s="16">
        <f>SUM(Table1[[#This Row],[Bakery  ]]*1%)</f>
        <v>0</v>
      </c>
      <c r="F79" s="16"/>
      <c r="G79" s="16">
        <f>SUM(Table1[[#This Row],[Classroom  ]]*1%)</f>
        <v>1.21</v>
      </c>
      <c r="H79" s="16">
        <f>SUM(Table1[[#This Row],[Paper   ]]*1%)</f>
        <v>0</v>
      </c>
      <c r="I79" s="18"/>
      <c r="J79" s="18">
        <v>121</v>
      </c>
      <c r="K79" s="18"/>
      <c r="L79" s="18"/>
      <c r="M79" s="18"/>
      <c r="N79" s="70"/>
    </row>
    <row r="80" spans="1:14" s="9" customFormat="1" x14ac:dyDescent="0.25">
      <c r="A80" s="103" t="s">
        <v>366</v>
      </c>
      <c r="B80" s="105">
        <f t="shared" si="3"/>
        <v>15.2509</v>
      </c>
      <c r="C80" s="16">
        <f>SUM(Table1[[#This Row],[GFS  ]]*2%)</f>
        <v>0</v>
      </c>
      <c r="D80" s="16">
        <f>SUM(Table1[[#This Row],[Dairy]]*1%)</f>
        <v>0</v>
      </c>
      <c r="E80" s="16">
        <f>SUM(Table1[[#This Row],[Bakery  ]]*1%)</f>
        <v>0</v>
      </c>
      <c r="F80" s="16"/>
      <c r="G80" s="16">
        <f>SUM(Table1[[#This Row],[Classroom  ]]*1%)</f>
        <v>15.2509</v>
      </c>
      <c r="H80" s="16">
        <f>SUM(Table1[[#This Row],[Paper   ]]*1%)</f>
        <v>0</v>
      </c>
      <c r="I80" s="18"/>
      <c r="J80" s="18">
        <v>1525.09</v>
      </c>
      <c r="K80" s="18"/>
      <c r="L80" s="90"/>
      <c r="M80" s="18"/>
      <c r="N80" s="70"/>
    </row>
    <row r="81" spans="1:14" s="9" customFormat="1" x14ac:dyDescent="0.25">
      <c r="A81" s="71" t="s">
        <v>70</v>
      </c>
      <c r="B81" s="10">
        <f t="shared" si="3"/>
        <v>3289.1412</v>
      </c>
      <c r="C81" s="16">
        <f>SUM(Table1[[#This Row],[GFS  ]]*2%)</f>
        <v>3208.1694000000002</v>
      </c>
      <c r="D81" s="16">
        <f>SUM(Table1[[#This Row],[Dairy]]*1%)</f>
        <v>0</v>
      </c>
      <c r="E81" s="16">
        <f>SUM(Table1[[#This Row],[Bakery  ]]*1%)</f>
        <v>0</v>
      </c>
      <c r="F81" s="16"/>
      <c r="G81" s="16">
        <f>SUM(Table1[[#This Row],[Classroom  ]]*1%)</f>
        <v>1.1119000000000001</v>
      </c>
      <c r="H81" s="16">
        <f>SUM(Table1[[#This Row],[Paper   ]]*1%)</f>
        <v>79.859899999999996</v>
      </c>
      <c r="I81" s="18">
        <v>7985.99</v>
      </c>
      <c r="J81" s="18">
        <v>111.19</v>
      </c>
      <c r="K81" s="18">
        <v>160408.47</v>
      </c>
      <c r="L81" s="18"/>
      <c r="M81" s="18"/>
      <c r="N81" s="60"/>
    </row>
    <row r="82" spans="1:14" s="9" customFormat="1" x14ac:dyDescent="0.25">
      <c r="A82" s="71" t="s">
        <v>71</v>
      </c>
      <c r="B82" s="10">
        <v>8831.2099999999991</v>
      </c>
      <c r="C82" s="16">
        <f>SUM(Table1[[#This Row],[GFS  ]]*2%)</f>
        <v>4202.2651999999998</v>
      </c>
      <c r="D82" s="16">
        <f>SUM(Table1[[#This Row],[Dairy]]*1%)</f>
        <v>0</v>
      </c>
      <c r="E82" s="16">
        <f>SUM(Table1[[#This Row],[Bakery  ]]*1%)</f>
        <v>0</v>
      </c>
      <c r="F82" s="16">
        <v>4300</v>
      </c>
      <c r="G82" s="16">
        <f>SUM(Table1[[#This Row],[Classroom  ]]*1%)</f>
        <v>69.439599999999999</v>
      </c>
      <c r="H82" s="16">
        <f>SUM(Table1[[#This Row],[Paper   ]]*1%)</f>
        <v>259.49599999999998</v>
      </c>
      <c r="I82" s="18">
        <v>25949.599999999999</v>
      </c>
      <c r="J82" s="18">
        <v>6943.96</v>
      </c>
      <c r="K82" s="18">
        <v>210113.26</v>
      </c>
      <c r="L82" s="18"/>
      <c r="M82" s="18"/>
      <c r="N82" s="60"/>
    </row>
    <row r="83" spans="1:14" s="9" customFormat="1" x14ac:dyDescent="0.25">
      <c r="A83" s="71" t="s">
        <v>33</v>
      </c>
      <c r="B83" s="10">
        <f t="shared" si="3"/>
        <v>5235.6998999999996</v>
      </c>
      <c r="C83" s="16">
        <f>SUM(Table1[[#This Row],[GFS  ]]*2%)</f>
        <v>4867.4355999999998</v>
      </c>
      <c r="D83" s="16">
        <f>SUM(Table1[[#This Row],[Dairy]]*1%)</f>
        <v>0</v>
      </c>
      <c r="E83" s="16">
        <f>SUM(Table1[[#This Row],[Bakery  ]]*1%)</f>
        <v>0</v>
      </c>
      <c r="F83" s="16"/>
      <c r="G83" s="16">
        <f>SUM(Table1[[#This Row],[Classroom  ]]*1%)</f>
        <v>73.919399999999996</v>
      </c>
      <c r="H83" s="16">
        <f>SUM(Table1[[#This Row],[Paper   ]]*1%)</f>
        <v>294.3449</v>
      </c>
      <c r="I83" s="18">
        <v>29434.49</v>
      </c>
      <c r="J83" s="18">
        <v>7391.94</v>
      </c>
      <c r="K83" s="18">
        <v>243371.78</v>
      </c>
      <c r="L83" s="18"/>
      <c r="M83" s="18"/>
      <c r="N83" s="60"/>
    </row>
    <row r="84" spans="1:14" s="9" customFormat="1" x14ac:dyDescent="0.25">
      <c r="A84" s="71" t="s">
        <v>22</v>
      </c>
      <c r="B84" s="10">
        <f t="shared" si="3"/>
        <v>69.313599999999994</v>
      </c>
      <c r="C84" s="16">
        <f>SUM(Table1[[#This Row],[GFS  ]]*2%)</f>
        <v>0</v>
      </c>
      <c r="D84" s="16">
        <f>SUM(Table1[[#This Row],[Dairy]]*1%)</f>
        <v>0</v>
      </c>
      <c r="E84" s="16">
        <f>SUM(Table1[[#This Row],[Bakery  ]]*1%)</f>
        <v>0</v>
      </c>
      <c r="F84" s="16"/>
      <c r="G84" s="16">
        <f>SUM(Table1[[#This Row],[Classroom  ]]*1%)</f>
        <v>0</v>
      </c>
      <c r="H84" s="16">
        <f>SUM(Table1[[#This Row],[Paper   ]]*1%)</f>
        <v>69.313599999999994</v>
      </c>
      <c r="I84" s="18">
        <v>6931.36</v>
      </c>
      <c r="J84" s="18"/>
      <c r="K84" s="18"/>
      <c r="L84" s="18"/>
      <c r="M84" s="18"/>
      <c r="N84" s="60"/>
    </row>
    <row r="85" spans="1:14" s="9" customFormat="1" x14ac:dyDescent="0.25">
      <c r="A85" s="71" t="s">
        <v>176</v>
      </c>
      <c r="B85" s="10">
        <f t="shared" si="3"/>
        <v>1213.8652</v>
      </c>
      <c r="C85" s="16">
        <f>SUM(Table1[[#This Row],[GFS  ]]*2%)</f>
        <v>1213.8652</v>
      </c>
      <c r="D85" s="16">
        <f>SUM(Table1[[#This Row],[Dairy]]*1%)</f>
        <v>0</v>
      </c>
      <c r="E85" s="16">
        <f>SUM(Table1[[#This Row],[Bakery  ]]*1%)</f>
        <v>0</v>
      </c>
      <c r="F85" s="16"/>
      <c r="G85" s="16">
        <f>SUM(Table1[[#This Row],[Classroom  ]]*1%)</f>
        <v>0</v>
      </c>
      <c r="H85" s="16">
        <f>SUM(Table1[[#This Row],[Paper   ]]*1%)</f>
        <v>0</v>
      </c>
      <c r="I85" s="18"/>
      <c r="J85" s="18"/>
      <c r="K85" s="18">
        <v>60693.26</v>
      </c>
      <c r="L85" s="18"/>
      <c r="M85" s="18"/>
      <c r="N85" s="60"/>
    </row>
    <row r="86" spans="1:14" s="9" customFormat="1" x14ac:dyDescent="0.25">
      <c r="A86" s="71" t="s">
        <v>285</v>
      </c>
      <c r="B86" s="10">
        <f t="shared" si="3"/>
        <v>859.91060000000004</v>
      </c>
      <c r="C86" s="16">
        <f>SUM(Table1[[#This Row],[GFS  ]]*2%)</f>
        <v>859.91060000000004</v>
      </c>
      <c r="D86" s="16">
        <f>SUM(Table1[[#This Row],[Dairy]]*1%)</f>
        <v>0</v>
      </c>
      <c r="E86" s="16">
        <f>SUM(Table1[[#This Row],[Bakery  ]]*1%)</f>
        <v>0</v>
      </c>
      <c r="F86" s="16"/>
      <c r="G86" s="16">
        <f>SUM(Table1[[#This Row],[Classroom  ]]*1%)</f>
        <v>0</v>
      </c>
      <c r="H86" s="16">
        <f>SUM(Table1[[#This Row],[Paper   ]]*1%)</f>
        <v>0</v>
      </c>
      <c r="I86" s="18"/>
      <c r="J86" s="18"/>
      <c r="K86" s="18">
        <v>42995.53</v>
      </c>
      <c r="L86" s="18"/>
      <c r="M86" s="18"/>
      <c r="N86" s="70"/>
    </row>
    <row r="87" spans="1:14" s="9" customFormat="1" x14ac:dyDescent="0.25">
      <c r="A87" s="103" t="s">
        <v>160</v>
      </c>
      <c r="B87" s="76">
        <f t="shared" si="3"/>
        <v>8.17</v>
      </c>
      <c r="C87" s="16">
        <f>SUM(Table1[[#This Row],[GFS  ]]*2%)</f>
        <v>0</v>
      </c>
      <c r="D87" s="16">
        <f>SUM(Table1[[#This Row],[Dairy]]*1%)</f>
        <v>0</v>
      </c>
      <c r="E87" s="16">
        <f>SUM(Table1[[#This Row],[Bakery  ]]*1%)</f>
        <v>0</v>
      </c>
      <c r="F87" s="16"/>
      <c r="G87" s="16">
        <f>SUM(Table1[[#This Row],[Classroom  ]]*1%)</f>
        <v>8.17</v>
      </c>
      <c r="H87" s="16">
        <f>SUM(Table1[[#This Row],[Paper   ]]*1%)</f>
        <v>0</v>
      </c>
      <c r="I87" s="18"/>
      <c r="J87" s="18">
        <v>817</v>
      </c>
      <c r="K87" s="18"/>
      <c r="L87" s="18"/>
      <c r="M87" s="18"/>
      <c r="N87" s="60"/>
    </row>
    <row r="88" spans="1:14" s="9" customFormat="1" x14ac:dyDescent="0.25">
      <c r="A88" s="71" t="s">
        <v>72</v>
      </c>
      <c r="B88" s="10">
        <v>5776.46</v>
      </c>
      <c r="C88" s="16">
        <f>SUM(Table1[[#This Row],[GFS  ]]*2%)</f>
        <v>5664.3356000000003</v>
      </c>
      <c r="D88" s="16">
        <f>SUM(Table1[[#This Row],[Dairy]]*1%)</f>
        <v>0</v>
      </c>
      <c r="E88" s="16">
        <f>SUM(Table1[[#This Row],[Bakery  ]]*1%)</f>
        <v>0</v>
      </c>
      <c r="F88" s="16"/>
      <c r="G88" s="16">
        <f>SUM(Table1[[#This Row],[Classroom  ]]*1%)</f>
        <v>0</v>
      </c>
      <c r="H88" s="16">
        <f>SUM(Table1[[#This Row],[Paper   ]]*1%)</f>
        <v>112.116</v>
      </c>
      <c r="I88" s="18">
        <v>11211.6</v>
      </c>
      <c r="J88" s="18"/>
      <c r="K88" s="18">
        <v>283216.78000000003</v>
      </c>
      <c r="L88" s="18"/>
      <c r="M88" s="18"/>
      <c r="N88" s="60"/>
    </row>
    <row r="89" spans="1:14" s="9" customFormat="1" x14ac:dyDescent="0.25">
      <c r="A89" s="71" t="s">
        <v>234</v>
      </c>
      <c r="B89" s="10">
        <f t="shared" ref="B89:B99" si="4">SUM(C89,D89,E89,F89,G89,H89)</f>
        <v>71.900000000000006</v>
      </c>
      <c r="C89" s="16">
        <f>SUM(Table1[[#This Row],[GFS  ]]*2%)</f>
        <v>0</v>
      </c>
      <c r="D89" s="16">
        <f>SUM(Table1[[#This Row],[Dairy]]*1%)</f>
        <v>0</v>
      </c>
      <c r="E89" s="16">
        <f>SUM(Table1[[#This Row],[Bakery  ]]*1%)</f>
        <v>0</v>
      </c>
      <c r="F89" s="16"/>
      <c r="G89" s="16">
        <f>SUM(Table1[[#This Row],[Classroom  ]]*1%)</f>
        <v>71.900000000000006</v>
      </c>
      <c r="H89" s="16">
        <f>SUM(Table1[[#This Row],[Paper   ]]*1%)</f>
        <v>0</v>
      </c>
      <c r="I89" s="18"/>
      <c r="J89" s="18">
        <v>7190</v>
      </c>
      <c r="K89" s="18"/>
      <c r="L89" s="18"/>
      <c r="M89" s="18"/>
      <c r="N89" s="60"/>
    </row>
    <row r="90" spans="1:14" s="9" customFormat="1" x14ac:dyDescent="0.25">
      <c r="A90" s="71" t="s">
        <v>148</v>
      </c>
      <c r="B90" s="10">
        <f t="shared" si="4"/>
        <v>8811.0838000000003</v>
      </c>
      <c r="C90" s="16">
        <f>SUM(Table1[[#This Row],[GFS  ]]*2%)</f>
        <v>8811.0838000000003</v>
      </c>
      <c r="D90" s="16">
        <f>SUM(Table1[[#This Row],[Dairy]]*1%)</f>
        <v>0</v>
      </c>
      <c r="E90" s="16">
        <f>SUM(Table1[[#This Row],[Bakery  ]]*1%)</f>
        <v>0</v>
      </c>
      <c r="F90" s="16"/>
      <c r="G90" s="16">
        <f>SUM(Table1[[#This Row],[Classroom  ]]*1%)</f>
        <v>0</v>
      </c>
      <c r="H90" s="16">
        <f>SUM(Table1[[#This Row],[Paper   ]]*1%)</f>
        <v>0</v>
      </c>
      <c r="I90" s="18"/>
      <c r="J90" s="18"/>
      <c r="K90" s="18">
        <v>440554.19</v>
      </c>
      <c r="L90" s="18"/>
      <c r="M90" s="18"/>
      <c r="N90" s="60"/>
    </row>
    <row r="91" spans="1:14" s="9" customFormat="1" x14ac:dyDescent="0.25">
      <c r="A91" s="71" t="s">
        <v>123</v>
      </c>
      <c r="B91" s="10">
        <f t="shared" si="4"/>
        <v>2641.8582000000001</v>
      </c>
      <c r="C91" s="16">
        <f>SUM(Table1[[#This Row],[GFS  ]]*2%)</f>
        <v>0</v>
      </c>
      <c r="D91" s="16">
        <f>SUM(Table1[[#This Row],[Dairy]]*1%)</f>
        <v>0</v>
      </c>
      <c r="E91" s="16">
        <f>SUM(Table1[[#This Row],[Bakery  ]]*1%)</f>
        <v>0</v>
      </c>
      <c r="F91" s="16">
        <v>2475</v>
      </c>
      <c r="G91" s="16">
        <f>SUM(Table1[[#This Row],[Classroom  ]]*1%)</f>
        <v>55.371700000000004</v>
      </c>
      <c r="H91" s="16">
        <f>SUM(Table1[[#This Row],[Paper   ]]*1%)</f>
        <v>111.48649999999999</v>
      </c>
      <c r="I91" s="18">
        <v>11148.65</v>
      </c>
      <c r="J91" s="18">
        <v>5537.17</v>
      </c>
      <c r="K91" s="18"/>
      <c r="L91" s="18"/>
      <c r="M91" s="18"/>
      <c r="N91" s="60"/>
    </row>
    <row r="92" spans="1:14" s="9" customFormat="1" x14ac:dyDescent="0.25">
      <c r="A92" s="71" t="s">
        <v>112</v>
      </c>
      <c r="B92" s="10">
        <f t="shared" si="4"/>
        <v>4114.3019999999997</v>
      </c>
      <c r="C92" s="16">
        <f>SUM(Table1[[#This Row],[GFS  ]]*2%)</f>
        <v>0</v>
      </c>
      <c r="D92" s="16">
        <f>SUM(Table1[[#This Row],[Dairy]]*1%)</f>
        <v>0</v>
      </c>
      <c r="E92" s="16">
        <f>SUM(Table1[[#This Row],[Bakery  ]]*1%)</f>
        <v>0</v>
      </c>
      <c r="F92" s="16">
        <v>4075</v>
      </c>
      <c r="G92" s="16">
        <f>SUM(Table1[[#This Row],[Classroom  ]]*1%)</f>
        <v>0</v>
      </c>
      <c r="H92" s="16">
        <f>SUM(Table1[[#This Row],[Paper   ]]*1%)</f>
        <v>39.302</v>
      </c>
      <c r="I92" s="18">
        <v>3930.2</v>
      </c>
      <c r="J92" s="18"/>
      <c r="K92" s="18"/>
      <c r="L92" s="18"/>
      <c r="M92" s="18"/>
      <c r="N92" s="60"/>
    </row>
    <row r="93" spans="1:14" s="9" customFormat="1" x14ac:dyDescent="0.25">
      <c r="A93" s="71" t="s">
        <v>73</v>
      </c>
      <c r="B93" s="10">
        <v>3385.06</v>
      </c>
      <c r="C93" s="16">
        <f>SUM(Table1[[#This Row],[GFS  ]]*2%)</f>
        <v>3173.0994000000001</v>
      </c>
      <c r="D93" s="16">
        <f>SUM(Table1[[#This Row],[Dairy]]*1%)</f>
        <v>0</v>
      </c>
      <c r="E93" s="16">
        <f>SUM(Table1[[#This Row],[Bakery  ]]*1%)</f>
        <v>0</v>
      </c>
      <c r="F93" s="16"/>
      <c r="G93" s="16">
        <f>SUM(Table1[[#This Row],[Classroom  ]]*1%)</f>
        <v>8.1267999999999994</v>
      </c>
      <c r="H93" s="16">
        <f>SUM(Table1[[#This Row],[Paper   ]]*1%)</f>
        <v>203.8254</v>
      </c>
      <c r="I93" s="18">
        <v>20382.54</v>
      </c>
      <c r="J93" s="18">
        <v>812.68</v>
      </c>
      <c r="K93" s="18">
        <v>158654.97</v>
      </c>
      <c r="L93" s="18"/>
      <c r="M93" s="18"/>
      <c r="N93" s="60"/>
    </row>
    <row r="94" spans="1:14" s="9" customFormat="1" x14ac:dyDescent="0.25">
      <c r="A94" s="71" t="s">
        <v>124</v>
      </c>
      <c r="B94" s="10">
        <v>5272.76</v>
      </c>
      <c r="C94" s="16">
        <f>SUM(Table1[[#This Row],[GFS  ]]*2%)</f>
        <v>5243.7452000000003</v>
      </c>
      <c r="D94" s="16">
        <f>SUM(Table1[[#This Row],[Dairy]]*1%)</f>
        <v>0</v>
      </c>
      <c r="E94" s="16">
        <f>SUM(Table1[[#This Row],[Bakery  ]]*1%)</f>
        <v>0</v>
      </c>
      <c r="F94" s="16"/>
      <c r="G94" s="16">
        <f>SUM(Table1[[#This Row],[Classroom  ]]*1%)</f>
        <v>29.008600000000001</v>
      </c>
      <c r="H94" s="16">
        <f>SUM(Table1[[#This Row],[Paper   ]]*1%)</f>
        <v>0</v>
      </c>
      <c r="I94" s="18"/>
      <c r="J94" s="18">
        <v>2900.86</v>
      </c>
      <c r="K94" s="18">
        <v>262187.26</v>
      </c>
      <c r="L94" s="18"/>
      <c r="M94" s="18"/>
      <c r="N94" s="60"/>
    </row>
    <row r="95" spans="1:14" s="9" customFormat="1" x14ac:dyDescent="0.25">
      <c r="A95" s="71" t="s">
        <v>74</v>
      </c>
      <c r="B95" s="10">
        <f t="shared" si="4"/>
        <v>4723.2196000000004</v>
      </c>
      <c r="C95" s="16">
        <f>SUM(Table1[[#This Row],[GFS  ]]*2%)</f>
        <v>4499.5002000000004</v>
      </c>
      <c r="D95" s="16">
        <f>SUM(Table1[[#This Row],[Dairy]]*1%)</f>
        <v>0</v>
      </c>
      <c r="E95" s="16">
        <f>SUM(Table1[[#This Row],[Bakery  ]]*1%)</f>
        <v>0</v>
      </c>
      <c r="F95" s="16"/>
      <c r="G95" s="16">
        <f>SUM(Table1[[#This Row],[Classroom  ]]*1%)</f>
        <v>28.631900000000002</v>
      </c>
      <c r="H95" s="16">
        <f>SUM(Table1[[#This Row],[Paper   ]]*1%)</f>
        <v>195.08750000000001</v>
      </c>
      <c r="I95" s="18">
        <v>19508.75</v>
      </c>
      <c r="J95" s="18">
        <v>2863.19</v>
      </c>
      <c r="K95" s="18">
        <v>224975.01</v>
      </c>
      <c r="L95" s="18"/>
      <c r="M95" s="18"/>
      <c r="N95" s="60"/>
    </row>
    <row r="96" spans="1:14" s="9" customFormat="1" x14ac:dyDescent="0.25">
      <c r="A96" s="71" t="s">
        <v>34</v>
      </c>
      <c r="B96" s="10">
        <v>6567.06</v>
      </c>
      <c r="C96" s="16">
        <f>SUM(Table1[[#This Row],[GFS  ]]*2%)</f>
        <v>6267.7556000000004</v>
      </c>
      <c r="D96" s="16">
        <f>SUM(Table1[[#This Row],[Dairy]]*1%)</f>
        <v>0</v>
      </c>
      <c r="E96" s="16">
        <f>SUM(Table1[[#This Row],[Bakery  ]]*1%)</f>
        <v>0</v>
      </c>
      <c r="F96" s="16"/>
      <c r="G96" s="16">
        <f>SUM(Table1[[#This Row],[Classroom  ]]*1%)</f>
        <v>0</v>
      </c>
      <c r="H96" s="16">
        <f>SUM(Table1[[#This Row],[Paper   ]]*1%)</f>
        <v>299.29520000000002</v>
      </c>
      <c r="I96" s="18">
        <v>29929.52</v>
      </c>
      <c r="J96" s="18"/>
      <c r="K96" s="18">
        <v>313387.78000000003</v>
      </c>
      <c r="L96" s="18"/>
      <c r="M96" s="18"/>
      <c r="N96" s="60"/>
    </row>
    <row r="97" spans="1:14" s="9" customFormat="1" x14ac:dyDescent="0.25">
      <c r="A97" s="71" t="s">
        <v>35</v>
      </c>
      <c r="B97" s="10">
        <f t="shared" si="4"/>
        <v>956.11119999999994</v>
      </c>
      <c r="C97" s="16">
        <f>SUM(Table1[[#This Row],[GFS  ]]*2%)</f>
        <v>0</v>
      </c>
      <c r="D97" s="16">
        <f>SUM(Table1[[#This Row],[Dairy]]*1%)</f>
        <v>0</v>
      </c>
      <c r="E97" s="16">
        <f>SUM(Table1[[#This Row],[Bakery  ]]*1%)</f>
        <v>0</v>
      </c>
      <c r="F97" s="16"/>
      <c r="G97" s="16">
        <f>SUM(Table1[[#This Row],[Classroom  ]]*1%)</f>
        <v>15.1998</v>
      </c>
      <c r="H97" s="16">
        <f>SUM(Table1[[#This Row],[Paper   ]]*1%)</f>
        <v>940.91139999999996</v>
      </c>
      <c r="I97" s="18">
        <v>94091.14</v>
      </c>
      <c r="J97" s="18">
        <v>1519.98</v>
      </c>
      <c r="K97" s="18"/>
      <c r="L97" s="18"/>
      <c r="M97" s="18"/>
      <c r="N97" s="60"/>
    </row>
    <row r="98" spans="1:14" s="9" customFormat="1" x14ac:dyDescent="0.25">
      <c r="A98" s="71" t="s">
        <v>75</v>
      </c>
      <c r="B98" s="10">
        <f t="shared" si="4"/>
        <v>2416.6176000000005</v>
      </c>
      <c r="C98" s="16">
        <f>SUM(Table1[[#This Row],[GFS  ]]*2%)</f>
        <v>2345.7904000000003</v>
      </c>
      <c r="D98" s="16">
        <f>SUM(Table1[[#This Row],[Dairy]]*1%)</f>
        <v>0</v>
      </c>
      <c r="E98" s="16">
        <f>SUM(Table1[[#This Row],[Bakery  ]]*1%)</f>
        <v>0</v>
      </c>
      <c r="F98" s="16"/>
      <c r="G98" s="16">
        <f>SUM(Table1[[#This Row],[Classroom  ]]*1%)</f>
        <v>3.8351999999999999</v>
      </c>
      <c r="H98" s="16">
        <f>SUM(Table1[[#This Row],[Paper   ]]*1%)</f>
        <v>66.992000000000004</v>
      </c>
      <c r="I98" s="18">
        <v>6699.2</v>
      </c>
      <c r="J98" s="18">
        <v>383.52</v>
      </c>
      <c r="K98" s="18">
        <v>117289.52</v>
      </c>
      <c r="L98" s="18"/>
      <c r="M98" s="18"/>
      <c r="N98" s="60"/>
    </row>
    <row r="99" spans="1:14" s="9" customFormat="1" x14ac:dyDescent="0.25">
      <c r="A99" s="71" t="s">
        <v>202</v>
      </c>
      <c r="B99" s="10">
        <f t="shared" si="4"/>
        <v>6844.7064</v>
      </c>
      <c r="C99" s="16">
        <f>SUM(Table1[[#This Row],[GFS  ]]*2%)</f>
        <v>6844.7064</v>
      </c>
      <c r="D99" s="16">
        <f>SUM(Table1[[#This Row],[Dairy]]*1%)</f>
        <v>0</v>
      </c>
      <c r="E99" s="16">
        <f>SUM(Table1[[#This Row],[Bakery  ]]*1%)</f>
        <v>0</v>
      </c>
      <c r="F99" s="16"/>
      <c r="G99" s="16">
        <f>SUM(Table1[[#This Row],[Classroom  ]]*1%)</f>
        <v>0</v>
      </c>
      <c r="H99" s="16">
        <f>SUM(Table1[[#This Row],[Paper   ]]*1%)</f>
        <v>0</v>
      </c>
      <c r="I99" s="18"/>
      <c r="J99" s="18"/>
      <c r="K99" s="18">
        <v>342235.32</v>
      </c>
      <c r="L99" s="18"/>
      <c r="M99" s="18"/>
      <c r="N99" s="60"/>
    </row>
    <row r="100" spans="1:14" s="9" customFormat="1" x14ac:dyDescent="0.25">
      <c r="A100" s="71" t="s">
        <v>255</v>
      </c>
      <c r="B100" s="116">
        <v>37.11</v>
      </c>
      <c r="C100" s="16">
        <f>SUM(Table1[[#This Row],[GFS  ]]*2%)</f>
        <v>0</v>
      </c>
      <c r="D100" s="16">
        <f>SUM(Table1[[#This Row],[Dairy]]*1%)</f>
        <v>0</v>
      </c>
      <c r="E100" s="16">
        <f>SUM(Table1[[#This Row],[Bakery  ]]*1%)</f>
        <v>0</v>
      </c>
      <c r="F100" s="16"/>
      <c r="G100" s="16">
        <f>SUM(Table1[[#This Row],[Classroom  ]]*1%)</f>
        <v>0</v>
      </c>
      <c r="H100" s="117">
        <v>37.11</v>
      </c>
      <c r="I100" s="18">
        <v>1602.4</v>
      </c>
      <c r="J100" s="18"/>
      <c r="K100" s="18"/>
      <c r="L100" s="18"/>
      <c r="M100" s="18"/>
      <c r="N100" s="60"/>
    </row>
    <row r="101" spans="1:14" s="9" customFormat="1" x14ac:dyDescent="0.25">
      <c r="A101" s="72" t="s">
        <v>196</v>
      </c>
      <c r="B101" s="10">
        <f t="shared" ref="B101:B131" si="5">SUM(C101,D101,E101,F101,G101,H101)</f>
        <v>0</v>
      </c>
      <c r="C101" s="16">
        <f>SUM(Table1[[#This Row],[GFS  ]]*2%)</f>
        <v>0</v>
      </c>
      <c r="D101" s="16">
        <f>SUM(Table1[[#This Row],[Dairy]]*1%)</f>
        <v>0</v>
      </c>
      <c r="E101" s="16">
        <f>SUM(Table1[[#This Row],[Bakery  ]]*1%)</f>
        <v>0</v>
      </c>
      <c r="F101" s="16"/>
      <c r="G101" s="16">
        <f>SUM(Table1[[#This Row],[Classroom  ]]*1%)</f>
        <v>0</v>
      </c>
      <c r="H101" s="16">
        <f>SUM(Table1[[#This Row],[Paper   ]]*1%)</f>
        <v>0</v>
      </c>
      <c r="I101" s="18"/>
      <c r="J101" s="18"/>
      <c r="K101" s="18"/>
      <c r="L101" s="18"/>
      <c r="M101" s="18"/>
      <c r="N101" s="60"/>
    </row>
    <row r="102" spans="1:14" s="9" customFormat="1" x14ac:dyDescent="0.25">
      <c r="A102" s="71" t="s">
        <v>36</v>
      </c>
      <c r="B102" s="10">
        <f t="shared" si="5"/>
        <v>11826.515300000001</v>
      </c>
      <c r="C102" s="16">
        <f>SUM(Table1[[#This Row],[GFS  ]]*2%)</f>
        <v>11459.438</v>
      </c>
      <c r="D102" s="16">
        <f>SUM(Table1[[#This Row],[Dairy]]*1%)</f>
        <v>0</v>
      </c>
      <c r="E102" s="16">
        <f>SUM(Table1[[#This Row],[Bakery  ]]*1%)</f>
        <v>0</v>
      </c>
      <c r="F102" s="16"/>
      <c r="G102" s="16">
        <f>SUM(Table1[[#This Row],[Classroom  ]]*1%)</f>
        <v>0</v>
      </c>
      <c r="H102" s="16">
        <f>SUM(Table1[[#This Row],[Paper   ]]*1%)</f>
        <v>367.07730000000004</v>
      </c>
      <c r="I102" s="18">
        <v>36707.730000000003</v>
      </c>
      <c r="J102" s="18"/>
      <c r="K102" s="18">
        <v>572971.9</v>
      </c>
      <c r="L102" s="18"/>
      <c r="M102" s="18"/>
      <c r="N102" s="60"/>
    </row>
    <row r="103" spans="1:14" s="9" customFormat="1" x14ac:dyDescent="0.25">
      <c r="A103" s="71" t="s">
        <v>6</v>
      </c>
      <c r="B103" s="10">
        <f t="shared" si="5"/>
        <v>0</v>
      </c>
      <c r="C103" s="16">
        <f>SUM(Table1[[#This Row],[GFS  ]]*2%)</f>
        <v>0</v>
      </c>
      <c r="D103" s="16">
        <f>SUM(Table1[[#This Row],[Dairy]]*1%)</f>
        <v>0</v>
      </c>
      <c r="E103" s="16">
        <f>SUM(Table1[[#This Row],[Bakery  ]]*1%)</f>
        <v>0</v>
      </c>
      <c r="F103" s="16"/>
      <c r="G103" s="16">
        <f>SUM(Table1[[#This Row],[Classroom  ]]*1%)</f>
        <v>0</v>
      </c>
      <c r="H103" s="16">
        <f>SUM(Table1[[#This Row],[Paper   ]]*1%)</f>
        <v>0</v>
      </c>
      <c r="I103" s="18"/>
      <c r="J103" s="18"/>
      <c r="K103" s="18"/>
      <c r="L103" s="18"/>
      <c r="M103" s="18"/>
      <c r="N103" s="60"/>
    </row>
    <row r="104" spans="1:14" s="9" customFormat="1" x14ac:dyDescent="0.25">
      <c r="A104" s="94" t="s">
        <v>321</v>
      </c>
      <c r="B104" s="10">
        <f t="shared" si="5"/>
        <v>5243.6922000000004</v>
      </c>
      <c r="C104" s="95">
        <f>SUM(Table1[[#This Row],[GFS  ]]*2%)</f>
        <v>5108.8004000000001</v>
      </c>
      <c r="D104" s="95">
        <f>SUM(Table1[[#This Row],[Dairy]]*1%)</f>
        <v>0</v>
      </c>
      <c r="E104" s="95">
        <f>SUM(Table1[[#This Row],[Bakery  ]]*1%)</f>
        <v>0</v>
      </c>
      <c r="F104" s="95"/>
      <c r="G104" s="95">
        <f>SUM(Table1[[#This Row],[Classroom  ]]*1%)</f>
        <v>134.89180000000002</v>
      </c>
      <c r="H104" s="95">
        <f>SUM(Table1[[#This Row],[Paper   ]]*1%)</f>
        <v>0</v>
      </c>
      <c r="I104" s="92"/>
      <c r="J104" s="92">
        <v>13489.18</v>
      </c>
      <c r="K104" s="92">
        <v>255440.02</v>
      </c>
      <c r="L104" s="91"/>
      <c r="M104" s="92"/>
      <c r="N104" s="93"/>
    </row>
    <row r="105" spans="1:14" s="9" customFormat="1" x14ac:dyDescent="0.25">
      <c r="A105" s="71" t="s">
        <v>37</v>
      </c>
      <c r="B105" s="10">
        <f t="shared" si="5"/>
        <v>30125.673700000003</v>
      </c>
      <c r="C105" s="16">
        <f>SUM(Table1[[#This Row],[GFS  ]]*2%)</f>
        <v>16467.940200000001</v>
      </c>
      <c r="D105" s="16">
        <f>SUM(Table1[[#This Row],[Dairy]]*1%)</f>
        <v>0</v>
      </c>
      <c r="E105" s="16">
        <f>SUM(Table1[[#This Row],[Bakery  ]]*1%)</f>
        <v>0</v>
      </c>
      <c r="F105" s="16">
        <v>13125</v>
      </c>
      <c r="G105" s="16">
        <f>SUM(Table1[[#This Row],[Classroom  ]]*1%)</f>
        <v>23.203600000000002</v>
      </c>
      <c r="H105" s="16">
        <f>SUM(Table1[[#This Row],[Paper   ]]*1%)</f>
        <v>509.5299</v>
      </c>
      <c r="I105" s="18">
        <v>50952.99</v>
      </c>
      <c r="J105" s="18">
        <v>2320.36</v>
      </c>
      <c r="K105" s="18">
        <v>823397.01</v>
      </c>
      <c r="L105" s="18"/>
      <c r="M105" s="18"/>
      <c r="N105" s="60"/>
    </row>
    <row r="106" spans="1:14" s="9" customFormat="1" x14ac:dyDescent="0.25">
      <c r="A106" s="71" t="s">
        <v>360</v>
      </c>
      <c r="B106" s="10">
        <f t="shared" si="5"/>
        <v>0</v>
      </c>
      <c r="C106" s="16">
        <f>SUM(Table1[[#This Row],[GFS  ]]*2%)</f>
        <v>0</v>
      </c>
      <c r="D106" s="16">
        <f>SUM(Table1[[#This Row],[Dairy]]*1%)</f>
        <v>0</v>
      </c>
      <c r="E106" s="16">
        <f>SUM(Table1[[#This Row],[Bakery  ]]*1%)</f>
        <v>0</v>
      </c>
      <c r="F106" s="16"/>
      <c r="G106" s="16">
        <f>SUM(Table1[[#This Row],[Classroom  ]]*1%)</f>
        <v>0</v>
      </c>
      <c r="H106" s="16">
        <f>SUM(Table1[[#This Row],[Paper   ]]*1%)</f>
        <v>0</v>
      </c>
      <c r="I106" s="18"/>
      <c r="J106" s="18"/>
      <c r="K106" s="18"/>
      <c r="L106" s="90"/>
      <c r="M106" s="18"/>
      <c r="N106" s="70"/>
    </row>
    <row r="107" spans="1:14" s="9" customFormat="1" x14ac:dyDescent="0.25">
      <c r="A107" s="71" t="s">
        <v>193</v>
      </c>
      <c r="B107" s="10">
        <f t="shared" si="5"/>
        <v>0</v>
      </c>
      <c r="C107" s="16">
        <f>SUM(Table1[[#This Row],[GFS  ]]*2%)</f>
        <v>0</v>
      </c>
      <c r="D107" s="16">
        <f>SUM(Table1[[#This Row],[Dairy]]*1%)</f>
        <v>0</v>
      </c>
      <c r="E107" s="16">
        <f>SUM(Table1[[#This Row],[Bakery  ]]*1%)</f>
        <v>0</v>
      </c>
      <c r="F107" s="16"/>
      <c r="G107" s="16">
        <f>SUM(Table1[[#This Row],[Classroom  ]]*1%)</f>
        <v>0</v>
      </c>
      <c r="H107" s="16">
        <f>SUM(Table1[[#This Row],[Paper   ]]*1%)</f>
        <v>0</v>
      </c>
      <c r="I107" s="18"/>
      <c r="J107" s="18"/>
      <c r="K107" s="18"/>
      <c r="L107" s="18"/>
      <c r="M107" s="18"/>
      <c r="N107" s="60"/>
    </row>
    <row r="108" spans="1:14" s="9" customFormat="1" x14ac:dyDescent="0.25">
      <c r="A108" s="103" t="s">
        <v>251</v>
      </c>
      <c r="B108" s="105">
        <f t="shared" si="5"/>
        <v>0.65859999999999996</v>
      </c>
      <c r="C108" s="16">
        <f>SUM(Table1[[#This Row],[GFS  ]]*2%)</f>
        <v>0</v>
      </c>
      <c r="D108" s="16">
        <f>SUM(Table1[[#This Row],[Dairy]]*1%)</f>
        <v>0</v>
      </c>
      <c r="E108" s="16">
        <f>SUM(Table1[[#This Row],[Bakery  ]]*1%)</f>
        <v>0</v>
      </c>
      <c r="F108" s="16"/>
      <c r="G108" s="16">
        <f>SUM(Table1[[#This Row],[Classroom  ]]*1%)</f>
        <v>0.65859999999999996</v>
      </c>
      <c r="H108" s="16">
        <f>SUM(Table1[[#This Row],[Paper   ]]*1%)</f>
        <v>0</v>
      </c>
      <c r="I108" s="18"/>
      <c r="J108" s="18">
        <v>65.86</v>
      </c>
      <c r="K108" s="18"/>
      <c r="L108" s="18"/>
      <c r="M108" s="18"/>
      <c r="N108" s="60"/>
    </row>
    <row r="109" spans="1:14" s="9" customFormat="1" x14ac:dyDescent="0.25">
      <c r="A109" s="71" t="s">
        <v>76</v>
      </c>
      <c r="B109" s="10">
        <f t="shared" si="5"/>
        <v>1595.5823</v>
      </c>
      <c r="C109" s="16">
        <f>SUM(Table1[[#This Row],[GFS  ]]*2%)</f>
        <v>1459.0822000000001</v>
      </c>
      <c r="D109" s="16">
        <f>SUM(Table1[[#This Row],[Dairy]]*1%)</f>
        <v>0</v>
      </c>
      <c r="E109" s="16">
        <f>SUM(Table1[[#This Row],[Bakery  ]]*1%)</f>
        <v>0</v>
      </c>
      <c r="F109" s="16"/>
      <c r="G109" s="16">
        <f>SUM(Table1[[#This Row],[Classroom  ]]*1%)</f>
        <v>55.170100000000005</v>
      </c>
      <c r="H109" s="16">
        <f>SUM(Table1[[#This Row],[Paper   ]]*1%)</f>
        <v>81.33</v>
      </c>
      <c r="I109" s="18">
        <v>8133</v>
      </c>
      <c r="J109" s="18">
        <v>5517.01</v>
      </c>
      <c r="K109" s="18">
        <v>72954.11</v>
      </c>
      <c r="L109" s="18"/>
      <c r="M109" s="18"/>
      <c r="N109" s="60"/>
    </row>
    <row r="110" spans="1:14" s="9" customFormat="1" x14ac:dyDescent="0.25">
      <c r="A110" s="71" t="s">
        <v>242</v>
      </c>
      <c r="B110" s="10">
        <f t="shared" si="5"/>
        <v>143.5608</v>
      </c>
      <c r="C110" s="65">
        <f>SUM(Table1[[#This Row],[GFS  ]]*2%)</f>
        <v>73.483199999999997</v>
      </c>
      <c r="D110" s="65">
        <f>SUM(Table1[[#This Row],[Dairy]]*1%)</f>
        <v>0</v>
      </c>
      <c r="E110" s="65">
        <f>SUM(Table1[[#This Row],[Bakery  ]]*1%)</f>
        <v>0</v>
      </c>
      <c r="F110" s="65"/>
      <c r="G110" s="65">
        <f>SUM(Table1[[#This Row],[Classroom  ]]*1%)</f>
        <v>0.71760000000000002</v>
      </c>
      <c r="H110" s="65">
        <f>SUM(Table1[[#This Row],[Paper   ]]*1%)</f>
        <v>69.36</v>
      </c>
      <c r="I110" s="66">
        <v>6936</v>
      </c>
      <c r="J110" s="66">
        <v>71.760000000000005</v>
      </c>
      <c r="K110" s="66">
        <v>3674.16</v>
      </c>
      <c r="L110" s="66"/>
      <c r="M110" s="66"/>
      <c r="N110" s="64"/>
    </row>
    <row r="111" spans="1:14" s="9" customFormat="1" x14ac:dyDescent="0.25">
      <c r="A111" s="71" t="s">
        <v>77</v>
      </c>
      <c r="B111" s="10">
        <f t="shared" si="5"/>
        <v>1332.0771999999999</v>
      </c>
      <c r="C111" s="16">
        <f>SUM(Table1[[#This Row],[GFS  ]]*2%)</f>
        <v>1298.5108</v>
      </c>
      <c r="D111" s="16">
        <f>SUM(Table1[[#This Row],[Dairy]]*1%)</f>
        <v>0</v>
      </c>
      <c r="E111" s="16">
        <f>SUM(Table1[[#This Row],[Bakery  ]]*1%)</f>
        <v>0</v>
      </c>
      <c r="F111" s="16"/>
      <c r="G111" s="16">
        <f>SUM(Table1[[#This Row],[Classroom  ]]*1%)</f>
        <v>0</v>
      </c>
      <c r="H111" s="16">
        <f>SUM(Table1[[#This Row],[Paper   ]]*1%)</f>
        <v>33.566400000000002</v>
      </c>
      <c r="I111" s="18">
        <v>3356.64</v>
      </c>
      <c r="J111" s="18"/>
      <c r="K111" s="18">
        <v>64925.54</v>
      </c>
      <c r="L111" s="18"/>
      <c r="M111" s="18"/>
      <c r="N111" s="60"/>
    </row>
    <row r="112" spans="1:14" s="9" customFormat="1" x14ac:dyDescent="0.25">
      <c r="A112" s="79" t="s">
        <v>282</v>
      </c>
      <c r="B112" s="10">
        <f t="shared" si="5"/>
        <v>1728.9523999999999</v>
      </c>
      <c r="C112" s="80">
        <f>SUM(Table1[[#This Row],[GFS  ]]*2%)</f>
        <v>1722.7023999999999</v>
      </c>
      <c r="D112" s="80">
        <f>SUM(Table1[[#This Row],[Dairy]]*1%)</f>
        <v>0</v>
      </c>
      <c r="E112" s="80">
        <f>SUM(Table1[[#This Row],[Bakery  ]]*1%)</f>
        <v>0</v>
      </c>
      <c r="F112" s="80"/>
      <c r="G112" s="80">
        <f>SUM(Table1[[#This Row],[Classroom  ]]*1%)</f>
        <v>6.25</v>
      </c>
      <c r="H112" s="80">
        <f>SUM(Table1[[#This Row],[Paper   ]]*1%)</f>
        <v>0</v>
      </c>
      <c r="I112" s="81"/>
      <c r="J112" s="81">
        <v>625</v>
      </c>
      <c r="K112" s="81">
        <v>86135.12</v>
      </c>
      <c r="L112" s="81"/>
      <c r="M112" s="81"/>
      <c r="N112" s="78"/>
    </row>
    <row r="113" spans="1:14" s="9" customFormat="1" x14ac:dyDescent="0.25">
      <c r="A113" s="107" t="s">
        <v>363</v>
      </c>
      <c r="B113" s="105">
        <f t="shared" si="5"/>
        <v>24.453000000000003</v>
      </c>
      <c r="C113" s="16">
        <f>SUM(Table1[[#This Row],[GFS  ]]*2%)</f>
        <v>0</v>
      </c>
      <c r="D113" s="16">
        <f>SUM(Table1[[#This Row],[Dairy]]*1%)</f>
        <v>0</v>
      </c>
      <c r="E113" s="16">
        <f>SUM(Table1[[#This Row],[Bakery  ]]*1%)</f>
        <v>0</v>
      </c>
      <c r="F113" s="16"/>
      <c r="G113" s="16">
        <f>SUM(Table1[[#This Row],[Classroom  ]]*1%)</f>
        <v>0</v>
      </c>
      <c r="H113" s="16">
        <f>SUM(Table1[[#This Row],[Paper   ]]*1%)</f>
        <v>24.453000000000003</v>
      </c>
      <c r="I113" s="18">
        <v>2445.3000000000002</v>
      </c>
      <c r="J113" s="18"/>
      <c r="K113" s="18"/>
      <c r="L113" s="90"/>
      <c r="M113" s="18"/>
      <c r="N113" s="70"/>
    </row>
    <row r="114" spans="1:14" s="9" customFormat="1" x14ac:dyDescent="0.25">
      <c r="A114" s="71" t="s">
        <v>38</v>
      </c>
      <c r="B114" s="10">
        <v>65533.22</v>
      </c>
      <c r="C114" s="16">
        <f>SUM(Table1[[#This Row],[GFS  ]]*2%)</f>
        <v>22447.897599999997</v>
      </c>
      <c r="D114" s="16">
        <f>SUM(Table1[[#This Row],[Dairy]]*1%)</f>
        <v>0</v>
      </c>
      <c r="E114" s="16">
        <f>SUM(Table1[[#This Row],[Bakery  ]]*1%)</f>
        <v>0</v>
      </c>
      <c r="F114" s="16">
        <v>42250</v>
      </c>
      <c r="G114" s="16">
        <f>SUM(Table1[[#This Row],[Classroom  ]]*1%)</f>
        <v>85.965900000000005</v>
      </c>
      <c r="H114" s="16">
        <f>SUM(Table1[[#This Row],[Paper   ]]*1%)</f>
        <v>749.34720000000004</v>
      </c>
      <c r="I114" s="18">
        <v>74934.720000000001</v>
      </c>
      <c r="J114" s="18">
        <v>8596.59</v>
      </c>
      <c r="K114" s="18">
        <v>1122394.8799999999</v>
      </c>
      <c r="L114" s="18"/>
      <c r="M114" s="18"/>
      <c r="N114" s="60"/>
    </row>
    <row r="115" spans="1:14" s="9" customFormat="1" x14ac:dyDescent="0.25">
      <c r="A115" s="71" t="s">
        <v>78</v>
      </c>
      <c r="B115" s="10">
        <f t="shared" si="5"/>
        <v>12018.387200000001</v>
      </c>
      <c r="C115" s="16">
        <f>SUM(Table1[[#This Row],[GFS  ]]*2%)</f>
        <v>11559.396200000001</v>
      </c>
      <c r="D115" s="16">
        <f>SUM(Table1[[#This Row],[Dairy]]*1%)</f>
        <v>0</v>
      </c>
      <c r="E115" s="16">
        <f>SUM(Table1[[#This Row],[Bakery  ]]*1%)</f>
        <v>0</v>
      </c>
      <c r="F115" s="16"/>
      <c r="G115" s="16">
        <f>SUM(Table1[[#This Row],[Classroom  ]]*1%)</f>
        <v>69.86630000000001</v>
      </c>
      <c r="H115" s="16">
        <f>SUM(Table1[[#This Row],[Paper   ]]*1%)</f>
        <v>389.12470000000002</v>
      </c>
      <c r="I115" s="18">
        <v>38912.47</v>
      </c>
      <c r="J115" s="18">
        <v>6986.63</v>
      </c>
      <c r="K115" s="18">
        <v>577969.81000000006</v>
      </c>
      <c r="L115" s="18"/>
      <c r="M115" s="18"/>
      <c r="N115" s="60"/>
    </row>
    <row r="116" spans="1:14" s="9" customFormat="1" x14ac:dyDescent="0.25">
      <c r="A116" s="71" t="s">
        <v>291</v>
      </c>
      <c r="B116" s="10">
        <f t="shared" si="5"/>
        <v>175.11189999999999</v>
      </c>
      <c r="C116" s="16">
        <f>SUM(Table1[[#This Row],[GFS  ]]*2%)</f>
        <v>0</v>
      </c>
      <c r="D116" s="16">
        <f>SUM(Table1[[#This Row],[Dairy]]*1%)</f>
        <v>0</v>
      </c>
      <c r="E116" s="16">
        <f>SUM(Table1[[#This Row],[Bakery  ]]*1%)</f>
        <v>0</v>
      </c>
      <c r="F116" s="16"/>
      <c r="G116" s="16">
        <f>SUM(Table1[[#This Row],[Classroom  ]]*1%)</f>
        <v>175.11189999999999</v>
      </c>
      <c r="H116" s="16">
        <f>SUM(Table1[[#This Row],[Paper   ]]*1%)</f>
        <v>0</v>
      </c>
      <c r="I116" s="18"/>
      <c r="J116" s="18">
        <v>17511.189999999999</v>
      </c>
      <c r="K116" s="18"/>
      <c r="L116" s="18"/>
      <c r="M116" s="18"/>
      <c r="N116" s="70"/>
    </row>
    <row r="117" spans="1:14" s="9" customFormat="1" x14ac:dyDescent="0.25">
      <c r="A117" s="71" t="s">
        <v>39</v>
      </c>
      <c r="B117" s="10">
        <v>8859.2099999999991</v>
      </c>
      <c r="C117" s="16">
        <f>SUM(Table1[[#This Row],[GFS  ]]*2%)</f>
        <v>8401.5604000000003</v>
      </c>
      <c r="D117" s="16">
        <f>SUM(Table1[[#This Row],[Dairy]]*1%)</f>
        <v>0</v>
      </c>
      <c r="E117" s="16">
        <f>SUM(Table1[[#This Row],[Bakery  ]]*1%)</f>
        <v>0</v>
      </c>
      <c r="F117" s="16"/>
      <c r="G117" s="16">
        <f>SUM(Table1[[#This Row],[Classroom  ]]*1%)</f>
        <v>35.803100000000001</v>
      </c>
      <c r="H117" s="16">
        <f>SUM(Table1[[#This Row],[Paper   ]]*1%)</f>
        <v>421.85390000000001</v>
      </c>
      <c r="I117" s="18">
        <v>42185.39</v>
      </c>
      <c r="J117" s="18">
        <v>3580.31</v>
      </c>
      <c r="K117" s="18">
        <v>420078.02</v>
      </c>
      <c r="L117" s="18"/>
      <c r="M117" s="18"/>
      <c r="N117" s="60"/>
    </row>
    <row r="118" spans="1:14" s="9" customFormat="1" x14ac:dyDescent="0.25">
      <c r="A118" s="71" t="s">
        <v>167</v>
      </c>
      <c r="B118" s="10">
        <v>1237.21</v>
      </c>
      <c r="C118" s="16">
        <f>SUM(Table1[[#This Row],[GFS  ]]*2%)</f>
        <v>1234.2506000000001</v>
      </c>
      <c r="D118" s="16">
        <f>SUM(Table1[[#This Row],[Dairy]]*1%)</f>
        <v>0</v>
      </c>
      <c r="E118" s="16">
        <f>SUM(Table1[[#This Row],[Bakery  ]]*1%)</f>
        <v>0</v>
      </c>
      <c r="F118" s="16"/>
      <c r="G118" s="16">
        <f>SUM(Table1[[#This Row],[Classroom  ]]*1%)</f>
        <v>2.9643999999999999</v>
      </c>
      <c r="H118" s="16">
        <f>SUM(Table1[[#This Row],[Paper   ]]*1%)</f>
        <v>0</v>
      </c>
      <c r="I118" s="18"/>
      <c r="J118" s="18">
        <v>296.44</v>
      </c>
      <c r="K118" s="18">
        <v>61712.53</v>
      </c>
      <c r="L118" s="18"/>
      <c r="M118" s="18"/>
      <c r="N118" s="60"/>
    </row>
    <row r="119" spans="1:14" s="9" customFormat="1" x14ac:dyDescent="0.25">
      <c r="A119" s="71" t="s">
        <v>7</v>
      </c>
      <c r="B119" s="10">
        <f t="shared" si="5"/>
        <v>0</v>
      </c>
      <c r="C119" s="16">
        <f>SUM(Table1[[#This Row],[GFS  ]]*2%)</f>
        <v>0</v>
      </c>
      <c r="D119" s="16">
        <f>SUM(Table1[[#This Row],[Dairy]]*1%)</f>
        <v>0</v>
      </c>
      <c r="E119" s="16">
        <f>SUM(Table1[[#This Row],[Bakery  ]]*1%)</f>
        <v>0</v>
      </c>
      <c r="F119" s="16"/>
      <c r="G119" s="16">
        <f>SUM(Table1[[#This Row],[Classroom  ]]*1%)</f>
        <v>0</v>
      </c>
      <c r="H119" s="16">
        <f>SUM(Table1[[#This Row],[Paper   ]]*1%)</f>
        <v>0</v>
      </c>
      <c r="I119" s="18"/>
      <c r="J119" s="18"/>
      <c r="K119" s="18"/>
      <c r="L119" s="18"/>
      <c r="M119" s="18"/>
      <c r="N119" s="60"/>
    </row>
    <row r="120" spans="1:14" s="9" customFormat="1" x14ac:dyDescent="0.25">
      <c r="A120" s="71" t="s">
        <v>240</v>
      </c>
      <c r="B120" s="10">
        <f t="shared" si="5"/>
        <v>73.0411</v>
      </c>
      <c r="C120" s="16">
        <f>SUM(Table1[[#This Row],[GFS  ]]*2%)</f>
        <v>0</v>
      </c>
      <c r="D120" s="16">
        <f>SUM(Table1[[#This Row],[Dairy]]*1%)</f>
        <v>0</v>
      </c>
      <c r="E120" s="16">
        <f>SUM(Table1[[#This Row],[Bakery  ]]*1%)</f>
        <v>0</v>
      </c>
      <c r="F120" s="16"/>
      <c r="G120" s="16">
        <f>SUM(Table1[[#This Row],[Classroom  ]]*1%)</f>
        <v>44.249099999999999</v>
      </c>
      <c r="H120" s="16">
        <f>SUM(Table1[[#This Row],[Paper   ]]*1%)</f>
        <v>28.791999999999998</v>
      </c>
      <c r="I120" s="18">
        <v>2879.2</v>
      </c>
      <c r="J120" s="18">
        <v>4424.91</v>
      </c>
      <c r="K120" s="18"/>
      <c r="L120" s="18"/>
      <c r="M120" s="18"/>
      <c r="N120" s="60"/>
    </row>
    <row r="121" spans="1:14" s="9" customFormat="1" x14ac:dyDescent="0.25">
      <c r="A121" s="71" t="s">
        <v>40</v>
      </c>
      <c r="B121" s="10">
        <f t="shared" si="5"/>
        <v>14607.856600000001</v>
      </c>
      <c r="C121" s="16">
        <f>SUM(Table1[[#This Row],[GFS  ]]*2%)</f>
        <v>14604.588000000002</v>
      </c>
      <c r="D121" s="16">
        <f>SUM(Table1[[#This Row],[Dairy]]*1%)</f>
        <v>0</v>
      </c>
      <c r="E121" s="16">
        <f>SUM(Table1[[#This Row],[Bakery  ]]*1%)</f>
        <v>0</v>
      </c>
      <c r="F121" s="16"/>
      <c r="G121" s="16">
        <f>SUM(Table1[[#This Row],[Classroom  ]]*1%)</f>
        <v>3.2686000000000002</v>
      </c>
      <c r="H121" s="16">
        <f>SUM(Table1[[#This Row],[Paper   ]]*1%)</f>
        <v>0</v>
      </c>
      <c r="I121" s="18"/>
      <c r="J121" s="18">
        <v>326.86</v>
      </c>
      <c r="K121" s="18">
        <v>730229.4</v>
      </c>
      <c r="L121" s="18"/>
      <c r="M121" s="18"/>
      <c r="N121" s="60"/>
    </row>
    <row r="122" spans="1:14" s="9" customFormat="1" x14ac:dyDescent="0.25">
      <c r="A122" s="71" t="s">
        <v>246</v>
      </c>
      <c r="B122" s="10">
        <f t="shared" si="5"/>
        <v>1810.6456000000001</v>
      </c>
      <c r="C122" s="16">
        <f>SUM(Table1[[#This Row],[GFS  ]]*2%)</f>
        <v>1807.2256</v>
      </c>
      <c r="D122" s="16">
        <f>SUM(Table1[[#This Row],[Dairy]]*1%)</f>
        <v>0</v>
      </c>
      <c r="E122" s="16">
        <f>SUM(Table1[[#This Row],[Bakery  ]]*1%)</f>
        <v>0</v>
      </c>
      <c r="F122" s="16"/>
      <c r="G122" s="16">
        <f>SUM(Table1[[#This Row],[Classroom  ]]*1%)</f>
        <v>3.42</v>
      </c>
      <c r="H122" s="16">
        <f>SUM(Table1[[#This Row],[Paper   ]]*1%)</f>
        <v>0</v>
      </c>
      <c r="I122" s="18"/>
      <c r="J122" s="18">
        <v>342</v>
      </c>
      <c r="K122" s="18">
        <v>90361.279999999999</v>
      </c>
      <c r="L122" s="18"/>
      <c r="M122" s="18"/>
      <c r="N122" s="60"/>
    </row>
    <row r="123" spans="1:14" s="9" customFormat="1" x14ac:dyDescent="0.25">
      <c r="A123" s="71" t="s">
        <v>79</v>
      </c>
      <c r="B123" s="10">
        <v>12861.66</v>
      </c>
      <c r="C123" s="16">
        <f>SUM(Table1[[#This Row],[GFS  ]]*2%)</f>
        <v>12221.2094</v>
      </c>
      <c r="D123" s="16">
        <f>SUM(Table1[[#This Row],[Dairy]]*1%)</f>
        <v>0</v>
      </c>
      <c r="E123" s="16">
        <f>SUM(Table1[[#This Row],[Bakery  ]]*1%)</f>
        <v>0</v>
      </c>
      <c r="F123" s="16"/>
      <c r="G123" s="16">
        <f>SUM(Table1[[#This Row],[Classroom  ]]*1%)</f>
        <v>16.4818</v>
      </c>
      <c r="H123" s="16">
        <f>SUM(Table1[[#This Row],[Paper   ]]*1%)</f>
        <v>623.97400000000005</v>
      </c>
      <c r="I123" s="18">
        <v>62397.4</v>
      </c>
      <c r="J123" s="18">
        <v>1648.18</v>
      </c>
      <c r="K123" s="18">
        <v>611060.47</v>
      </c>
      <c r="L123" s="18"/>
      <c r="M123" s="18"/>
      <c r="N123" s="60"/>
    </row>
    <row r="124" spans="1:14" s="9" customFormat="1" x14ac:dyDescent="0.25">
      <c r="A124" s="71" t="s">
        <v>151</v>
      </c>
      <c r="B124" s="10">
        <f t="shared" si="5"/>
        <v>9084.4197999999997</v>
      </c>
      <c r="C124" s="16">
        <f>SUM(Table1[[#This Row],[GFS  ]]*2%)</f>
        <v>9071.0478000000003</v>
      </c>
      <c r="D124" s="16">
        <f>SUM(Table1[[#This Row],[Dairy]]*1%)</f>
        <v>0</v>
      </c>
      <c r="E124" s="16">
        <f>SUM(Table1[[#This Row],[Bakery  ]]*1%)</f>
        <v>0</v>
      </c>
      <c r="F124" s="16"/>
      <c r="G124" s="16">
        <f>SUM(Table1[[#This Row],[Classroom  ]]*1%)</f>
        <v>0</v>
      </c>
      <c r="H124" s="16">
        <f>SUM(Table1[[#This Row],[Paper   ]]*1%)</f>
        <v>13.372</v>
      </c>
      <c r="I124" s="18">
        <v>1337.2</v>
      </c>
      <c r="J124" s="18"/>
      <c r="K124" s="18">
        <v>453552.39</v>
      </c>
      <c r="L124" s="18"/>
      <c r="M124" s="18"/>
      <c r="N124" s="60"/>
    </row>
    <row r="125" spans="1:14" s="9" customFormat="1" x14ac:dyDescent="0.25">
      <c r="A125" s="103" t="s">
        <v>80</v>
      </c>
      <c r="B125" s="105">
        <f t="shared" si="5"/>
        <v>8.0280000000000005</v>
      </c>
      <c r="C125" s="16">
        <f>SUM(Table1[[#This Row],[GFS  ]]*2%)</f>
        <v>0</v>
      </c>
      <c r="D125" s="16">
        <f>SUM(Table1[[#This Row],[Dairy]]*1%)</f>
        <v>0</v>
      </c>
      <c r="E125" s="16">
        <f>SUM(Table1[[#This Row],[Bakery  ]]*1%)</f>
        <v>0</v>
      </c>
      <c r="F125" s="16"/>
      <c r="G125" s="16">
        <f>SUM(Table1[[#This Row],[Classroom  ]]*1%)</f>
        <v>8.0280000000000005</v>
      </c>
      <c r="H125" s="16">
        <f>SUM(Table1[[#This Row],[Paper   ]]*1%)</f>
        <v>0</v>
      </c>
      <c r="I125" s="18"/>
      <c r="J125" s="18">
        <v>802.8</v>
      </c>
      <c r="K125" s="18"/>
      <c r="L125" s="18"/>
      <c r="M125" s="18"/>
      <c r="N125" s="60"/>
    </row>
    <row r="126" spans="1:14" s="9" customFormat="1" x14ac:dyDescent="0.25">
      <c r="A126" s="71" t="s">
        <v>81</v>
      </c>
      <c r="B126" s="10">
        <v>20440.310000000001</v>
      </c>
      <c r="C126" s="16">
        <f>SUM(Table1[[#This Row],[GFS  ]]*2%)</f>
        <v>10585.457</v>
      </c>
      <c r="D126" s="16">
        <f>SUM(Table1[[#This Row],[Dairy]]*1%)</f>
        <v>0</v>
      </c>
      <c r="E126" s="16">
        <f>SUM(Table1[[#This Row],[Bakery  ]]*1%)</f>
        <v>0</v>
      </c>
      <c r="F126" s="16">
        <v>9200</v>
      </c>
      <c r="G126" s="16">
        <f>SUM(Table1[[#This Row],[Classroom  ]]*1%)</f>
        <v>245.2278</v>
      </c>
      <c r="H126" s="16">
        <f>SUM(Table1[[#This Row],[Paper   ]]*1%)</f>
        <v>409.61629999999997</v>
      </c>
      <c r="I126" s="18">
        <v>40961.629999999997</v>
      </c>
      <c r="J126" s="18">
        <v>24522.78</v>
      </c>
      <c r="K126" s="18">
        <v>529272.85</v>
      </c>
      <c r="L126" s="18"/>
      <c r="M126" s="18"/>
      <c r="N126" s="60"/>
    </row>
    <row r="127" spans="1:14" s="9" customFormat="1" x14ac:dyDescent="0.25">
      <c r="A127" s="71" t="s">
        <v>82</v>
      </c>
      <c r="B127" s="10">
        <v>5595.36</v>
      </c>
      <c r="C127" s="16">
        <f>SUM(Table1[[#This Row],[GFS  ]]*2%)</f>
        <v>5593.9449999999997</v>
      </c>
      <c r="D127" s="16">
        <f>SUM(Table1[[#This Row],[Dairy]]*1%)</f>
        <v>0</v>
      </c>
      <c r="E127" s="16">
        <f>SUM(Table1[[#This Row],[Bakery  ]]*1%)</f>
        <v>0</v>
      </c>
      <c r="F127" s="16"/>
      <c r="G127" s="16">
        <f>SUM(Table1[[#This Row],[Classroom  ]]*1%)</f>
        <v>1.4078999999999999</v>
      </c>
      <c r="H127" s="16">
        <f>SUM(Table1[[#This Row],[Paper   ]]*1%)</f>
        <v>0</v>
      </c>
      <c r="I127" s="18"/>
      <c r="J127" s="18">
        <v>140.79</v>
      </c>
      <c r="K127" s="18">
        <v>279697.25</v>
      </c>
      <c r="L127" s="18"/>
      <c r="M127" s="18"/>
      <c r="N127" s="60"/>
    </row>
    <row r="128" spans="1:14" s="9" customFormat="1" x14ac:dyDescent="0.25">
      <c r="A128" s="71" t="s">
        <v>83</v>
      </c>
      <c r="B128" s="10">
        <f t="shared" si="5"/>
        <v>8489.6414999999997</v>
      </c>
      <c r="C128" s="16">
        <f>SUM(Table1[[#This Row],[GFS  ]]*2%)</f>
        <v>5039.0018</v>
      </c>
      <c r="D128" s="16">
        <f>SUM(Table1[[#This Row],[Dairy]]*1%)</f>
        <v>0</v>
      </c>
      <c r="E128" s="16">
        <f>SUM(Table1[[#This Row],[Bakery  ]]*1%)</f>
        <v>0</v>
      </c>
      <c r="F128" s="16">
        <v>3450</v>
      </c>
      <c r="G128" s="16">
        <f>SUM(Table1[[#This Row],[Classroom  ]]*1%)</f>
        <v>0.63970000000000005</v>
      </c>
      <c r="H128" s="16">
        <f>SUM(Table1[[#This Row],[Paper   ]]*1%)</f>
        <v>0</v>
      </c>
      <c r="I128" s="18"/>
      <c r="J128" s="18">
        <v>63.97</v>
      </c>
      <c r="K128" s="18">
        <v>251950.09</v>
      </c>
      <c r="L128" s="18"/>
      <c r="M128" s="18"/>
      <c r="N128" s="60"/>
    </row>
    <row r="129" spans="1:14" s="9" customFormat="1" x14ac:dyDescent="0.25">
      <c r="A129" s="71" t="s">
        <v>252</v>
      </c>
      <c r="B129" s="10">
        <f t="shared" si="5"/>
        <v>1240.6822</v>
      </c>
      <c r="C129" s="16">
        <f>SUM(Table1[[#This Row],[GFS  ]]*2%)</f>
        <v>1195.6098</v>
      </c>
      <c r="D129" s="16">
        <f>SUM(Table1[[#This Row],[Dairy]]*1%)</f>
        <v>0</v>
      </c>
      <c r="E129" s="16">
        <f>SUM(Table1[[#This Row],[Bakery  ]]*1%)</f>
        <v>0</v>
      </c>
      <c r="F129" s="16"/>
      <c r="G129" s="16">
        <f>SUM(Table1[[#This Row],[Classroom  ]]*1%)</f>
        <v>1.6084000000000001</v>
      </c>
      <c r="H129" s="16">
        <f>SUM(Table1[[#This Row],[Paper   ]]*1%)</f>
        <v>43.463999999999999</v>
      </c>
      <c r="I129" s="18">
        <v>4346.3999999999996</v>
      </c>
      <c r="J129" s="18">
        <v>160.84</v>
      </c>
      <c r="K129" s="18">
        <v>59780.49</v>
      </c>
      <c r="L129" s="18"/>
      <c r="M129" s="18"/>
      <c r="N129" s="60"/>
    </row>
    <row r="130" spans="1:14" s="9" customFormat="1" x14ac:dyDescent="0.25">
      <c r="A130" s="71" t="s">
        <v>84</v>
      </c>
      <c r="B130" s="10">
        <f t="shared" si="5"/>
        <v>5496.5795000000007</v>
      </c>
      <c r="C130" s="16">
        <f>SUM(Table1[[#This Row],[GFS  ]]*2%)</f>
        <v>3530.2736</v>
      </c>
      <c r="D130" s="16">
        <f>SUM(Table1[[#This Row],[Dairy]]*1%)</f>
        <v>0</v>
      </c>
      <c r="E130" s="16">
        <f>SUM(Table1[[#This Row],[Bakery  ]]*1%)</f>
        <v>0</v>
      </c>
      <c r="F130" s="16">
        <v>1650</v>
      </c>
      <c r="G130" s="16">
        <f>SUM(Table1[[#This Row],[Classroom  ]]*1%)</f>
        <v>1.7299000000000002</v>
      </c>
      <c r="H130" s="16">
        <f>SUM(Table1[[#This Row],[Paper   ]]*1%)</f>
        <v>314.57599999999996</v>
      </c>
      <c r="I130" s="18">
        <v>31457.599999999999</v>
      </c>
      <c r="J130" s="18">
        <v>172.99</v>
      </c>
      <c r="K130" s="18">
        <v>176513.68</v>
      </c>
      <c r="L130" s="18"/>
      <c r="M130" s="18"/>
      <c r="N130" s="60"/>
    </row>
    <row r="131" spans="1:14" s="9" customFormat="1" x14ac:dyDescent="0.25">
      <c r="A131" s="71" t="s">
        <v>41</v>
      </c>
      <c r="B131" s="10">
        <f t="shared" si="5"/>
        <v>734.96770000000004</v>
      </c>
      <c r="C131" s="16">
        <f>SUM(Table1[[#This Row],[GFS  ]]*2%)</f>
        <v>0</v>
      </c>
      <c r="D131" s="16">
        <f>SUM(Table1[[#This Row],[Dairy]]*1%)</f>
        <v>0</v>
      </c>
      <c r="E131" s="16">
        <f>SUM(Table1[[#This Row],[Bakery  ]]*1%)</f>
        <v>0</v>
      </c>
      <c r="F131" s="16"/>
      <c r="G131" s="16">
        <f>SUM(Table1[[#This Row],[Classroom  ]]*1%)</f>
        <v>6.3424000000000005</v>
      </c>
      <c r="H131" s="16">
        <f>SUM(Table1[[#This Row],[Paper   ]]*1%)</f>
        <v>728.62530000000004</v>
      </c>
      <c r="I131" s="18">
        <v>72862.53</v>
      </c>
      <c r="J131" s="18">
        <v>634.24</v>
      </c>
      <c r="K131" s="18"/>
      <c r="L131" s="18"/>
      <c r="M131" s="18"/>
      <c r="N131" s="60"/>
    </row>
    <row r="132" spans="1:14" s="9" customFormat="1" x14ac:dyDescent="0.25">
      <c r="A132" s="71" t="s">
        <v>235</v>
      </c>
      <c r="B132" s="116">
        <v>25.66</v>
      </c>
      <c r="C132" s="16">
        <f>SUM(Table1[[#This Row],[GFS  ]]*2%)</f>
        <v>0</v>
      </c>
      <c r="D132" s="16">
        <f>SUM(Table1[[#This Row],[Dairy]]*1%)</f>
        <v>0</v>
      </c>
      <c r="E132" s="16">
        <f>SUM(Table1[[#This Row],[Bakery  ]]*1%)</f>
        <v>0</v>
      </c>
      <c r="F132" s="16"/>
      <c r="G132" s="117">
        <v>25.66</v>
      </c>
      <c r="H132" s="16">
        <f>SUM(Table1[[#This Row],[Paper   ]]*1%)</f>
        <v>0</v>
      </c>
      <c r="I132" s="18"/>
      <c r="J132" s="18">
        <v>1588.6</v>
      </c>
      <c r="K132" s="18"/>
      <c r="L132" s="18"/>
      <c r="M132" s="18"/>
      <c r="N132" s="60"/>
    </row>
    <row r="133" spans="1:14" s="9" customFormat="1" x14ac:dyDescent="0.25">
      <c r="A133" s="71" t="s">
        <v>141</v>
      </c>
      <c r="B133" s="116">
        <v>37.92</v>
      </c>
      <c r="C133" s="16">
        <f>SUM(Table1[[#This Row],[GFS  ]]*2%)</f>
        <v>0</v>
      </c>
      <c r="D133" s="16">
        <f>SUM(Table1[[#This Row],[Dairy]]*1%)</f>
        <v>0</v>
      </c>
      <c r="E133" s="16">
        <f>SUM(Table1[[#This Row],[Bakery  ]]*1%)</f>
        <v>0</v>
      </c>
      <c r="F133" s="16"/>
      <c r="G133" s="117">
        <v>9.3000000000000007</v>
      </c>
      <c r="H133" s="117">
        <v>28.62</v>
      </c>
      <c r="I133" s="18">
        <v>998</v>
      </c>
      <c r="J133" s="18">
        <v>452</v>
      </c>
      <c r="K133" s="18"/>
      <c r="L133" s="18"/>
      <c r="M133" s="18"/>
      <c r="N133" s="60"/>
    </row>
    <row r="134" spans="1:14" s="9" customFormat="1" x14ac:dyDescent="0.25">
      <c r="A134" s="71" t="s">
        <v>113</v>
      </c>
      <c r="B134" s="10">
        <f t="shared" ref="B134:B138" si="6">SUM(C134,D134,E134,F134,G134,H134)</f>
        <v>4335.7578000000003</v>
      </c>
      <c r="C134" s="16">
        <f>SUM(Table1[[#This Row],[GFS  ]]*2%)</f>
        <v>0</v>
      </c>
      <c r="D134" s="16">
        <f>SUM(Table1[[#This Row],[Dairy]]*1%)</f>
        <v>0</v>
      </c>
      <c r="E134" s="16">
        <f>SUM(Table1[[#This Row],[Bakery  ]]*1%)</f>
        <v>0</v>
      </c>
      <c r="F134" s="16">
        <v>4275</v>
      </c>
      <c r="G134" s="16">
        <f>SUM(Table1[[#This Row],[Classroom  ]]*1%)</f>
        <v>25.7592</v>
      </c>
      <c r="H134" s="16">
        <f>SUM(Table1[[#This Row],[Paper   ]]*1%)</f>
        <v>34.998600000000003</v>
      </c>
      <c r="I134" s="18">
        <v>3499.86</v>
      </c>
      <c r="J134" s="18">
        <v>2575.92</v>
      </c>
      <c r="K134" s="18"/>
      <c r="L134" s="18"/>
      <c r="M134" s="18"/>
      <c r="N134" s="60"/>
    </row>
    <row r="135" spans="1:14" s="9" customFormat="1" x14ac:dyDescent="0.25">
      <c r="A135" s="71" t="s">
        <v>85</v>
      </c>
      <c r="B135" s="10">
        <f t="shared" si="6"/>
        <v>4470.8477999999996</v>
      </c>
      <c r="C135" s="16">
        <f>SUM(Table1[[#This Row],[GFS  ]]*2%)</f>
        <v>4164.5573999999997</v>
      </c>
      <c r="D135" s="16">
        <f>SUM(Table1[[#This Row],[Dairy]]*1%)</f>
        <v>0</v>
      </c>
      <c r="E135" s="16">
        <f>SUM(Table1[[#This Row],[Bakery  ]]*1%)</f>
        <v>0</v>
      </c>
      <c r="F135" s="16"/>
      <c r="G135" s="16">
        <f>SUM(Table1[[#This Row],[Classroom  ]]*1%)</f>
        <v>164.65</v>
      </c>
      <c r="H135" s="16">
        <f>SUM(Table1[[#This Row],[Paper   ]]*1%)</f>
        <v>141.6404</v>
      </c>
      <c r="I135" s="18">
        <v>14164.04</v>
      </c>
      <c r="J135" s="18">
        <v>16465</v>
      </c>
      <c r="K135" s="18">
        <v>208227.87</v>
      </c>
      <c r="L135" s="18"/>
      <c r="M135" s="18"/>
      <c r="N135" s="60"/>
    </row>
    <row r="136" spans="1:14" s="9" customFormat="1" x14ac:dyDescent="0.25">
      <c r="A136" s="71" t="s">
        <v>86</v>
      </c>
      <c r="B136" s="10">
        <f t="shared" si="6"/>
        <v>12256.2431</v>
      </c>
      <c r="C136" s="16">
        <f>SUM(Table1[[#This Row],[GFS  ]]*2%)</f>
        <v>12104.9084</v>
      </c>
      <c r="D136" s="16">
        <f>SUM(Table1[[#This Row],[Dairy]]*1%)</f>
        <v>0</v>
      </c>
      <c r="E136" s="16">
        <f>SUM(Table1[[#This Row],[Bakery  ]]*1%)</f>
        <v>0</v>
      </c>
      <c r="F136" s="16"/>
      <c r="G136" s="16">
        <f>SUM(Table1[[#This Row],[Classroom  ]]*1%)</f>
        <v>2.4447000000000001</v>
      </c>
      <c r="H136" s="16">
        <f>SUM(Table1[[#This Row],[Paper   ]]*1%)</f>
        <v>148.89000000000001</v>
      </c>
      <c r="I136" s="18">
        <v>14889</v>
      </c>
      <c r="J136" s="18">
        <v>244.47</v>
      </c>
      <c r="K136" s="18">
        <v>605245.42000000004</v>
      </c>
      <c r="L136" s="18"/>
      <c r="M136" s="18"/>
      <c r="N136" s="60"/>
    </row>
    <row r="137" spans="1:14" s="9" customFormat="1" x14ac:dyDescent="0.25">
      <c r="A137" s="71" t="s">
        <v>125</v>
      </c>
      <c r="B137" s="10">
        <f t="shared" si="6"/>
        <v>5520.5193000000008</v>
      </c>
      <c r="C137" s="16">
        <f>SUM(Table1[[#This Row],[GFS  ]]*2%)</f>
        <v>0</v>
      </c>
      <c r="D137" s="16">
        <f>SUM(Table1[[#This Row],[Dairy]]*1%)</f>
        <v>0</v>
      </c>
      <c r="E137" s="16">
        <f>SUM(Table1[[#This Row],[Bakery  ]]*1%)</f>
        <v>0</v>
      </c>
      <c r="F137" s="16">
        <v>5225</v>
      </c>
      <c r="G137" s="16">
        <f>SUM(Table1[[#This Row],[Classroom  ]]*1%)</f>
        <v>49.461099999999995</v>
      </c>
      <c r="H137" s="16">
        <f>SUM(Table1[[#This Row],[Paper   ]]*1%)</f>
        <v>246.0582</v>
      </c>
      <c r="I137" s="18">
        <v>24605.82</v>
      </c>
      <c r="J137" s="18">
        <v>4946.1099999999997</v>
      </c>
      <c r="K137" s="18"/>
      <c r="L137" s="18"/>
      <c r="M137" s="18"/>
      <c r="N137" s="60"/>
    </row>
    <row r="138" spans="1:14" s="9" customFormat="1" x14ac:dyDescent="0.25">
      <c r="A138" s="71" t="s">
        <v>8</v>
      </c>
      <c r="B138" s="10">
        <f t="shared" si="6"/>
        <v>71.926999999999992</v>
      </c>
      <c r="C138" s="16">
        <f>SUM(Table1[[#This Row],[GFS  ]]*2%)</f>
        <v>0</v>
      </c>
      <c r="D138" s="16">
        <f>SUM(Table1[[#This Row],[Dairy]]*1%)</f>
        <v>0</v>
      </c>
      <c r="E138" s="16">
        <f>SUM(Table1[[#This Row],[Bakery  ]]*1%)</f>
        <v>0</v>
      </c>
      <c r="F138" s="16"/>
      <c r="G138" s="16">
        <f>SUM(Table1[[#This Row],[Classroom  ]]*1%)</f>
        <v>28.547600000000003</v>
      </c>
      <c r="H138" s="16">
        <f>SUM(Table1[[#This Row],[Paper   ]]*1%)</f>
        <v>43.379399999999997</v>
      </c>
      <c r="I138" s="18">
        <v>4337.9399999999996</v>
      </c>
      <c r="J138" s="18">
        <v>2854.76</v>
      </c>
      <c r="K138" s="18"/>
      <c r="L138" s="18"/>
      <c r="M138" s="18"/>
      <c r="N138" s="60"/>
    </row>
    <row r="139" spans="1:14" s="9" customFormat="1" x14ac:dyDescent="0.25">
      <c r="A139" s="71" t="s">
        <v>42</v>
      </c>
      <c r="B139" s="10">
        <v>35414.400000000001</v>
      </c>
      <c r="C139" s="16">
        <f>SUM(Table1[[#This Row],[GFS  ]]*2%)</f>
        <v>11359.521000000001</v>
      </c>
      <c r="D139" s="16">
        <f>SUM(Table1[[#This Row],[Dairy]]*1%)</f>
        <v>0</v>
      </c>
      <c r="E139" s="16">
        <f>SUM(Table1[[#This Row],[Bakery  ]]*1%)</f>
        <v>0</v>
      </c>
      <c r="F139" s="16">
        <v>23150</v>
      </c>
      <c r="G139" s="16">
        <f>SUM(Table1[[#This Row],[Classroom  ]]*1%)</f>
        <v>243.26509999999999</v>
      </c>
      <c r="H139" s="16">
        <f>SUM(Table1[[#This Row],[Paper   ]]*1%)</f>
        <v>661.6078</v>
      </c>
      <c r="I139" s="18">
        <v>66160.78</v>
      </c>
      <c r="J139" s="18">
        <v>24326.51</v>
      </c>
      <c r="K139" s="18">
        <v>567976.05000000005</v>
      </c>
      <c r="L139" s="18"/>
      <c r="M139" s="18"/>
      <c r="N139" s="60"/>
    </row>
    <row r="140" spans="1:14" s="9" customFormat="1" x14ac:dyDescent="0.25">
      <c r="A140" s="72" t="s">
        <v>177</v>
      </c>
      <c r="B140" s="116">
        <v>34.19</v>
      </c>
      <c r="C140" s="16">
        <f>SUM(Table1[[#This Row],[GFS  ]]*2%)</f>
        <v>0</v>
      </c>
      <c r="D140" s="16">
        <f>SUM(Table1[[#This Row],[Dairy]]*1%)</f>
        <v>0</v>
      </c>
      <c r="E140" s="16">
        <f>SUM(Table1[[#This Row],[Bakery  ]]*1%)</f>
        <v>0</v>
      </c>
      <c r="F140" s="16"/>
      <c r="G140" s="117">
        <v>1.27</v>
      </c>
      <c r="H140" s="117">
        <v>32.92</v>
      </c>
      <c r="I140" s="18">
        <v>1754.5</v>
      </c>
      <c r="J140" s="18"/>
      <c r="K140" s="18"/>
      <c r="L140" s="18"/>
      <c r="M140" s="18"/>
      <c r="N140" s="60"/>
    </row>
    <row r="141" spans="1:14" s="9" customFormat="1" x14ac:dyDescent="0.25">
      <c r="A141" s="71" t="s">
        <v>164</v>
      </c>
      <c r="B141" s="10">
        <f>SUM(C141,D141,E141,F141,G141,H141)</f>
        <v>23091.027200000004</v>
      </c>
      <c r="C141" s="16">
        <f>SUM(Table1[[#This Row],[GFS  ]]*2%)</f>
        <v>23091.027200000004</v>
      </c>
      <c r="D141" s="16">
        <f>SUM(Table1[[#This Row],[Dairy]]*1%)</f>
        <v>0</v>
      </c>
      <c r="E141" s="16">
        <f>SUM(Table1[[#This Row],[Bakery  ]]*1%)</f>
        <v>0</v>
      </c>
      <c r="F141" s="16"/>
      <c r="G141" s="16">
        <f>SUM(Table1[[#This Row],[Classroom  ]]*1%)</f>
        <v>0</v>
      </c>
      <c r="H141" s="16">
        <f>SUM(Table1[[#This Row],[Paper   ]]*1%)</f>
        <v>0</v>
      </c>
      <c r="I141" s="18"/>
      <c r="J141" s="18"/>
      <c r="K141" s="18">
        <v>1154551.3600000001</v>
      </c>
      <c r="L141" s="18"/>
      <c r="M141" s="18"/>
      <c r="N141" s="60"/>
    </row>
    <row r="142" spans="1:14" s="9" customFormat="1" x14ac:dyDescent="0.25">
      <c r="A142" s="71" t="s">
        <v>253</v>
      </c>
      <c r="B142" s="116">
        <v>26.58</v>
      </c>
      <c r="C142" s="16">
        <f>SUM(Table1[[#This Row],[GFS  ]]*2%)</f>
        <v>0</v>
      </c>
      <c r="D142" s="16">
        <f>SUM(Table1[[#This Row],[Dairy]]*1%)</f>
        <v>0</v>
      </c>
      <c r="E142" s="16">
        <f>SUM(Table1[[#This Row],[Bakery  ]]*1%)</f>
        <v>0</v>
      </c>
      <c r="F142" s="16"/>
      <c r="G142" s="117">
        <v>26.58</v>
      </c>
      <c r="H142" s="16">
        <f>SUM(Table1[[#This Row],[Paper   ]]*1%)</f>
        <v>0</v>
      </c>
      <c r="I142" s="18"/>
      <c r="J142" s="18">
        <v>1039.93</v>
      </c>
      <c r="K142" s="18"/>
      <c r="L142" s="18"/>
      <c r="M142" s="18"/>
      <c r="N142" s="60"/>
    </row>
    <row r="143" spans="1:14" s="9" customFormat="1" x14ac:dyDescent="0.25">
      <c r="A143" s="71" t="s">
        <v>126</v>
      </c>
      <c r="B143" s="10">
        <f t="shared" ref="B143:B165" si="7">SUM(C143,D143,E143,F143,G143,H143)</f>
        <v>3960.1871000000001</v>
      </c>
      <c r="C143" s="16">
        <f>SUM(Table1[[#This Row],[GFS  ]]*2%)</f>
        <v>3794.6466</v>
      </c>
      <c r="D143" s="16">
        <f>SUM(Table1[[#This Row],[Dairy]]*1%)</f>
        <v>0</v>
      </c>
      <c r="E143" s="16">
        <f>SUM(Table1[[#This Row],[Bakery  ]]*1%)</f>
        <v>0</v>
      </c>
      <c r="F143" s="16"/>
      <c r="G143" s="16">
        <f>SUM(Table1[[#This Row],[Classroom  ]]*1%)</f>
        <v>24.819200000000002</v>
      </c>
      <c r="H143" s="16">
        <f>SUM(Table1[[#This Row],[Paper   ]]*1%)</f>
        <v>140.72129999999999</v>
      </c>
      <c r="I143" s="18">
        <v>14072.13</v>
      </c>
      <c r="J143" s="18">
        <v>2481.92</v>
      </c>
      <c r="K143" s="18">
        <v>189732.33</v>
      </c>
      <c r="L143" s="18"/>
      <c r="M143" s="18"/>
      <c r="N143" s="60"/>
    </row>
    <row r="144" spans="1:14" s="9" customFormat="1" x14ac:dyDescent="0.25">
      <c r="A144" s="71" t="s">
        <v>87</v>
      </c>
      <c r="B144" s="10">
        <v>3741.03</v>
      </c>
      <c r="C144" s="16">
        <f>SUM(Table1[[#This Row],[GFS  ]]*2%)</f>
        <v>3548.8340000000003</v>
      </c>
      <c r="D144" s="16">
        <f>SUM(Table1[[#This Row],[Dairy]]*1%)</f>
        <v>0</v>
      </c>
      <c r="E144" s="16">
        <f>SUM(Table1[[#This Row],[Bakery  ]]*1%)</f>
        <v>0</v>
      </c>
      <c r="F144" s="16"/>
      <c r="G144" s="16">
        <f>SUM(Table1[[#This Row],[Classroom  ]]*1%)</f>
        <v>69.894800000000004</v>
      </c>
      <c r="H144" s="16">
        <f>SUM(Table1[[#This Row],[Paper   ]]*1%)</f>
        <v>122.3133</v>
      </c>
      <c r="I144" s="18">
        <v>12231.33</v>
      </c>
      <c r="J144" s="18">
        <v>6989.48</v>
      </c>
      <c r="K144" s="18">
        <v>177441.7</v>
      </c>
      <c r="L144" s="18"/>
      <c r="M144" s="18"/>
      <c r="N144" s="60"/>
    </row>
    <row r="145" spans="1:14" s="9" customFormat="1" x14ac:dyDescent="0.25">
      <c r="A145" s="71" t="s">
        <v>127</v>
      </c>
      <c r="B145" s="10">
        <f t="shared" si="7"/>
        <v>2283.5198999999998</v>
      </c>
      <c r="C145" s="16">
        <f>SUM(Table1[[#This Row],[GFS  ]]*2%)</f>
        <v>2166.6023999999998</v>
      </c>
      <c r="D145" s="16">
        <f>SUM(Table1[[#This Row],[Dairy]]*1%)</f>
        <v>0</v>
      </c>
      <c r="E145" s="16">
        <f>SUM(Table1[[#This Row],[Bakery  ]]*1%)</f>
        <v>0</v>
      </c>
      <c r="F145" s="16"/>
      <c r="G145" s="16">
        <f>SUM(Table1[[#This Row],[Classroom  ]]*1%)</f>
        <v>33.227699999999999</v>
      </c>
      <c r="H145" s="16">
        <f>SUM(Table1[[#This Row],[Paper   ]]*1%)</f>
        <v>83.689799999999991</v>
      </c>
      <c r="I145" s="18">
        <v>8368.98</v>
      </c>
      <c r="J145" s="18">
        <v>3322.77</v>
      </c>
      <c r="K145" s="18">
        <v>108330.12</v>
      </c>
      <c r="L145" s="18"/>
      <c r="M145" s="18"/>
      <c r="N145" s="60"/>
    </row>
    <row r="146" spans="1:14" s="9" customFormat="1" x14ac:dyDescent="0.25">
      <c r="A146" s="71" t="s">
        <v>15</v>
      </c>
      <c r="B146" s="10">
        <f t="shared" si="7"/>
        <v>53.107600000000005</v>
      </c>
      <c r="C146" s="16">
        <f>SUM(Table1[[#This Row],[GFS  ]]*2%)</f>
        <v>0</v>
      </c>
      <c r="D146" s="16">
        <f>SUM(Table1[[#This Row],[Dairy]]*1%)</f>
        <v>0</v>
      </c>
      <c r="E146" s="16">
        <f>SUM(Table1[[#This Row],[Bakery  ]]*1%)</f>
        <v>0</v>
      </c>
      <c r="F146" s="16"/>
      <c r="G146" s="16">
        <f>SUM(Table1[[#This Row],[Classroom  ]]*1%)</f>
        <v>9.5416000000000007</v>
      </c>
      <c r="H146" s="16">
        <f>SUM(Table1[[#This Row],[Paper   ]]*1%)</f>
        <v>43.566000000000003</v>
      </c>
      <c r="I146" s="18">
        <v>4356.6000000000004</v>
      </c>
      <c r="J146" s="18">
        <v>954.16</v>
      </c>
      <c r="K146" s="18"/>
      <c r="L146" s="18"/>
      <c r="M146" s="18"/>
      <c r="N146" s="60"/>
    </row>
    <row r="147" spans="1:14" s="9" customFormat="1" x14ac:dyDescent="0.25">
      <c r="A147" s="71" t="s">
        <v>107</v>
      </c>
      <c r="B147" s="10">
        <v>8758.2800000000007</v>
      </c>
      <c r="C147" s="16">
        <f>SUM(Table1[[#This Row],[GFS  ]]*2%)</f>
        <v>0</v>
      </c>
      <c r="D147" s="16">
        <f>SUM(Table1[[#This Row],[Dairy]]*1%)</f>
        <v>0</v>
      </c>
      <c r="E147" s="16">
        <f>SUM(Table1[[#This Row],[Bakery  ]]*1%)</f>
        <v>0</v>
      </c>
      <c r="F147" s="16">
        <v>8500</v>
      </c>
      <c r="G147" s="16">
        <f>SUM(Table1[[#This Row],[Classroom  ]]*1%)</f>
        <v>114.54260000000001</v>
      </c>
      <c r="H147" s="16">
        <f>SUM(Table1[[#This Row],[Paper   ]]*1%)</f>
        <v>143.744</v>
      </c>
      <c r="I147" s="18">
        <v>14374.4</v>
      </c>
      <c r="J147" s="18">
        <v>11454.26</v>
      </c>
      <c r="K147" s="18"/>
      <c r="L147" s="18"/>
      <c r="M147" s="18"/>
      <c r="N147" s="60"/>
    </row>
    <row r="148" spans="1:14" s="9" customFormat="1" x14ac:dyDescent="0.25">
      <c r="A148" s="71" t="s">
        <v>9</v>
      </c>
      <c r="B148" s="10">
        <f t="shared" si="7"/>
        <v>0</v>
      </c>
      <c r="C148" s="16">
        <f>SUM(Table1[[#This Row],[GFS  ]]*2%)</f>
        <v>0</v>
      </c>
      <c r="D148" s="16">
        <f>SUM(Table1[[#This Row],[Dairy]]*1%)</f>
        <v>0</v>
      </c>
      <c r="E148" s="16">
        <f>SUM(Table1[[#This Row],[Bakery  ]]*1%)</f>
        <v>0</v>
      </c>
      <c r="F148" s="16"/>
      <c r="G148" s="16">
        <f>SUM(Table1[[#This Row],[Classroom  ]]*1%)</f>
        <v>0</v>
      </c>
      <c r="H148" s="16">
        <f>SUM(Table1[[#This Row],[Paper   ]]*1%)</f>
        <v>0</v>
      </c>
      <c r="I148" s="18"/>
      <c r="J148" s="18"/>
      <c r="K148" s="18"/>
      <c r="L148" s="18"/>
      <c r="M148" s="18"/>
      <c r="N148" s="60"/>
    </row>
    <row r="149" spans="1:14" s="9" customFormat="1" x14ac:dyDescent="0.25">
      <c r="A149" s="71" t="s">
        <v>88</v>
      </c>
      <c r="B149" s="10">
        <f t="shared" si="7"/>
        <v>4571.7327999999998</v>
      </c>
      <c r="C149" s="16">
        <f>SUM(Table1[[#This Row],[GFS  ]]*2%)</f>
        <v>4453.1646000000001</v>
      </c>
      <c r="D149" s="16">
        <f>SUM(Table1[[#This Row],[Dairy]]*1%)</f>
        <v>0</v>
      </c>
      <c r="E149" s="16">
        <f>SUM(Table1[[#This Row],[Bakery  ]]*1%)</f>
        <v>0</v>
      </c>
      <c r="F149" s="16"/>
      <c r="G149" s="16">
        <f>SUM(Table1[[#This Row],[Classroom  ]]*1%)</f>
        <v>118.5682</v>
      </c>
      <c r="H149" s="16">
        <f>SUM(Table1[[#This Row],[Paper   ]]*1%)</f>
        <v>0</v>
      </c>
      <c r="I149" s="18"/>
      <c r="J149" s="18">
        <v>11856.82</v>
      </c>
      <c r="K149" s="18">
        <v>222658.23</v>
      </c>
      <c r="L149" s="18"/>
      <c r="M149" s="18"/>
      <c r="N149" s="60"/>
    </row>
    <row r="150" spans="1:14" s="9" customFormat="1" x14ac:dyDescent="0.25">
      <c r="A150" s="71" t="s">
        <v>89</v>
      </c>
      <c r="B150" s="10">
        <f t="shared" si="7"/>
        <v>3802.7040000000002</v>
      </c>
      <c r="C150" s="16">
        <f>SUM(Table1[[#This Row],[GFS  ]]*2%)</f>
        <v>2074.4192000000003</v>
      </c>
      <c r="D150" s="16">
        <f>SUM(Table1[[#This Row],[Dairy]]*1%)</f>
        <v>0</v>
      </c>
      <c r="E150" s="16">
        <f>SUM(Table1[[#This Row],[Bakery  ]]*1%)</f>
        <v>0</v>
      </c>
      <c r="F150" s="16">
        <v>1700</v>
      </c>
      <c r="G150" s="16">
        <f>SUM(Table1[[#This Row],[Classroom  ]]*1%)</f>
        <v>28.284800000000001</v>
      </c>
      <c r="H150" s="16">
        <f>SUM(Table1[[#This Row],[Paper   ]]*1%)</f>
        <v>0</v>
      </c>
      <c r="I150" s="18"/>
      <c r="J150" s="18">
        <v>2828.48</v>
      </c>
      <c r="K150" s="18">
        <v>103720.96000000001</v>
      </c>
      <c r="L150" s="18"/>
      <c r="M150" s="18"/>
      <c r="N150" s="60"/>
    </row>
    <row r="151" spans="1:14" s="9" customFormat="1" x14ac:dyDescent="0.25">
      <c r="A151" s="71" t="s">
        <v>90</v>
      </c>
      <c r="B151" s="10">
        <f t="shared" si="7"/>
        <v>1404.2495999999999</v>
      </c>
      <c r="C151" s="16">
        <f>SUM(Table1[[#This Row],[GFS  ]]*2%)</f>
        <v>1392.4895999999999</v>
      </c>
      <c r="D151" s="16">
        <f>SUM(Table1[[#This Row],[Dairy]]*1%)</f>
        <v>0</v>
      </c>
      <c r="E151" s="16">
        <f>SUM(Table1[[#This Row],[Bakery  ]]*1%)</f>
        <v>0</v>
      </c>
      <c r="F151" s="16"/>
      <c r="G151" s="16">
        <f>SUM(Table1[[#This Row],[Classroom  ]]*1%)</f>
        <v>0</v>
      </c>
      <c r="H151" s="16">
        <f>SUM(Table1[[#This Row],[Paper   ]]*1%)</f>
        <v>11.76</v>
      </c>
      <c r="I151" s="18">
        <v>1176</v>
      </c>
      <c r="J151" s="18"/>
      <c r="K151" s="18">
        <v>69624.479999999996</v>
      </c>
      <c r="L151" s="18"/>
      <c r="M151" s="18"/>
      <c r="N151" s="60"/>
    </row>
    <row r="152" spans="1:14" s="9" customFormat="1" x14ac:dyDescent="0.25">
      <c r="A152" s="71" t="s">
        <v>91</v>
      </c>
      <c r="B152" s="10">
        <v>8703.02</v>
      </c>
      <c r="C152" s="16">
        <f>SUM(Table1[[#This Row],[GFS  ]]*2%)</f>
        <v>3124.9906000000001</v>
      </c>
      <c r="D152" s="16">
        <f>SUM(Table1[[#This Row],[Dairy]]*1%)</f>
        <v>0</v>
      </c>
      <c r="E152" s="16">
        <f>SUM(Table1[[#This Row],[Bakery  ]]*1%)</f>
        <v>0</v>
      </c>
      <c r="F152" s="16">
        <v>5500</v>
      </c>
      <c r="G152" s="16">
        <f>SUM(Table1[[#This Row],[Classroom  ]]*1%)</f>
        <v>35.3035</v>
      </c>
      <c r="H152" s="16">
        <f>SUM(Table1[[#This Row],[Paper   ]]*1%)</f>
        <v>42.733699999999999</v>
      </c>
      <c r="I152" s="18">
        <v>4273.37</v>
      </c>
      <c r="J152" s="18">
        <v>3530.35</v>
      </c>
      <c r="K152" s="18">
        <v>156249.53</v>
      </c>
      <c r="L152" s="18"/>
      <c r="M152" s="18"/>
      <c r="N152" s="60"/>
    </row>
    <row r="153" spans="1:14" s="9" customFormat="1" x14ac:dyDescent="0.25">
      <c r="A153" s="103" t="s">
        <v>157</v>
      </c>
      <c r="B153" s="105">
        <f t="shared" si="7"/>
        <v>1.26</v>
      </c>
      <c r="C153" s="16">
        <f>SUM(Table1[[#This Row],[GFS  ]]*2%)</f>
        <v>0</v>
      </c>
      <c r="D153" s="16">
        <f>SUM(Table1[[#This Row],[Dairy]]*1%)</f>
        <v>0</v>
      </c>
      <c r="E153" s="16">
        <f>SUM(Table1[[#This Row],[Bakery  ]]*1%)</f>
        <v>0</v>
      </c>
      <c r="F153" s="16"/>
      <c r="G153" s="16">
        <f>SUM(Table1[[#This Row],[Classroom  ]]*1%)</f>
        <v>1.26</v>
      </c>
      <c r="H153" s="16">
        <f>SUM(Table1[[#This Row],[Paper   ]]*1%)</f>
        <v>0</v>
      </c>
      <c r="I153" s="18"/>
      <c r="J153" s="18">
        <v>126</v>
      </c>
      <c r="K153" s="18"/>
      <c r="L153" s="18"/>
      <c r="M153" s="18"/>
      <c r="N153" s="60"/>
    </row>
    <row r="154" spans="1:14" s="9" customFormat="1" x14ac:dyDescent="0.25">
      <c r="A154" s="71" t="s">
        <v>147</v>
      </c>
      <c r="B154" s="10">
        <f t="shared" si="7"/>
        <v>0</v>
      </c>
      <c r="C154" s="16">
        <f>SUM(Table1[[#This Row],[GFS  ]]*2%)</f>
        <v>0</v>
      </c>
      <c r="D154" s="16">
        <f>SUM(Table1[[#This Row],[Dairy]]*1%)</f>
        <v>0</v>
      </c>
      <c r="E154" s="16">
        <f>SUM(Table1[[#This Row],[Bakery  ]]*1%)</f>
        <v>0</v>
      </c>
      <c r="F154" s="16"/>
      <c r="G154" s="16">
        <f>SUM(Table1[[#This Row],[Classroom  ]]*1%)</f>
        <v>0</v>
      </c>
      <c r="H154" s="16">
        <f>SUM(Table1[[#This Row],[Paper   ]]*1%)</f>
        <v>0</v>
      </c>
      <c r="I154" s="18"/>
      <c r="J154" s="18"/>
      <c r="K154" s="18"/>
      <c r="L154" s="18"/>
      <c r="M154" s="18"/>
      <c r="N154" s="60"/>
    </row>
    <row r="155" spans="1:14" s="9" customFormat="1" x14ac:dyDescent="0.25">
      <c r="A155" s="71" t="s">
        <v>92</v>
      </c>
      <c r="B155" s="10">
        <f t="shared" si="7"/>
        <v>1753.5401999999999</v>
      </c>
      <c r="C155" s="16">
        <f>SUM(Table1[[#This Row],[GFS  ]]*2%)</f>
        <v>1641.3208</v>
      </c>
      <c r="D155" s="16">
        <f>SUM(Table1[[#This Row],[Dairy]]*1%)</f>
        <v>0</v>
      </c>
      <c r="E155" s="16">
        <f>SUM(Table1[[#This Row],[Bakery  ]]*1%)</f>
        <v>0</v>
      </c>
      <c r="F155" s="16"/>
      <c r="G155" s="16">
        <f>SUM(Table1[[#This Row],[Classroom  ]]*1%)</f>
        <v>56.974399999999996</v>
      </c>
      <c r="H155" s="16">
        <f>SUM(Table1[[#This Row],[Paper   ]]*1%)</f>
        <v>55.245000000000005</v>
      </c>
      <c r="I155" s="18">
        <v>5524.5</v>
      </c>
      <c r="J155" s="18">
        <v>5697.44</v>
      </c>
      <c r="K155" s="18">
        <v>82066.039999999994</v>
      </c>
      <c r="L155" s="18"/>
      <c r="M155" s="18"/>
      <c r="N155" s="60"/>
    </row>
    <row r="156" spans="1:14" s="9" customFormat="1" x14ac:dyDescent="0.25">
      <c r="A156" s="72" t="s">
        <v>188</v>
      </c>
      <c r="B156" s="10">
        <f t="shared" si="7"/>
        <v>0</v>
      </c>
      <c r="C156" s="16">
        <f>SUM(Table1[[#This Row],[GFS  ]]*2%)</f>
        <v>0</v>
      </c>
      <c r="D156" s="16">
        <f>SUM(Table1[[#This Row],[Dairy]]*1%)</f>
        <v>0</v>
      </c>
      <c r="E156" s="16">
        <f>SUM(Table1[[#This Row],[Bakery  ]]*1%)</f>
        <v>0</v>
      </c>
      <c r="F156" s="16"/>
      <c r="G156" s="16">
        <f>SUM(Table1[[#This Row],[Classroom  ]]*1%)</f>
        <v>0</v>
      </c>
      <c r="H156" s="16">
        <f>SUM(Table1[[#This Row],[Paper   ]]*1%)</f>
        <v>0</v>
      </c>
      <c r="I156" s="18"/>
      <c r="J156" s="18"/>
      <c r="K156" s="18"/>
      <c r="L156" s="18"/>
      <c r="M156" s="18"/>
      <c r="N156" s="60"/>
    </row>
    <row r="157" spans="1:14" s="9" customFormat="1" x14ac:dyDescent="0.25">
      <c r="A157" s="71" t="s">
        <v>93</v>
      </c>
      <c r="B157" s="10">
        <f t="shared" si="7"/>
        <v>21568.136299999998</v>
      </c>
      <c r="C157" s="16">
        <f>SUM(Table1[[#This Row],[GFS  ]]*2%)</f>
        <v>7088.7819999999992</v>
      </c>
      <c r="D157" s="16">
        <f>SUM(Table1[[#This Row],[Dairy]]*1%)</f>
        <v>0</v>
      </c>
      <c r="E157" s="16">
        <f>SUM(Table1[[#This Row],[Bakery  ]]*1%)</f>
        <v>0</v>
      </c>
      <c r="F157" s="16">
        <v>14300</v>
      </c>
      <c r="G157" s="16">
        <f>SUM(Table1[[#This Row],[Classroom  ]]*1%)</f>
        <v>14.8291</v>
      </c>
      <c r="H157" s="16">
        <f>SUM(Table1[[#This Row],[Paper   ]]*1%)</f>
        <v>164.52520000000001</v>
      </c>
      <c r="I157" s="18">
        <v>16452.52</v>
      </c>
      <c r="J157" s="18">
        <v>1482.91</v>
      </c>
      <c r="K157" s="18">
        <v>354439.1</v>
      </c>
      <c r="L157" s="18"/>
      <c r="M157" s="18"/>
      <c r="N157" s="60"/>
    </row>
    <row r="158" spans="1:14" s="9" customFormat="1" x14ac:dyDescent="0.25">
      <c r="A158" s="71" t="s">
        <v>43</v>
      </c>
      <c r="B158" s="10">
        <f t="shared" si="7"/>
        <v>32325.9247</v>
      </c>
      <c r="C158" s="16">
        <f>SUM(Table1[[#This Row],[GFS  ]]*2%)</f>
        <v>23194.704600000001</v>
      </c>
      <c r="D158" s="16">
        <f>SUM(Table1[[#This Row],[Dairy]]*1%)</f>
        <v>0</v>
      </c>
      <c r="E158" s="16">
        <f>SUM(Table1[[#This Row],[Bakery  ]]*1%)</f>
        <v>0</v>
      </c>
      <c r="F158" s="16">
        <v>8425</v>
      </c>
      <c r="G158" s="16">
        <f>SUM(Table1[[#This Row],[Classroom  ]]*1%)</f>
        <v>429.00190000000003</v>
      </c>
      <c r="H158" s="16">
        <f>SUM(Table1[[#This Row],[Paper   ]]*1%)</f>
        <v>277.21820000000002</v>
      </c>
      <c r="I158" s="18">
        <v>27721.82</v>
      </c>
      <c r="J158" s="18">
        <v>42900.19</v>
      </c>
      <c r="K158" s="18">
        <v>1159735.23</v>
      </c>
      <c r="L158" s="18"/>
      <c r="M158" s="18"/>
      <c r="N158" s="60"/>
    </row>
    <row r="159" spans="1:14" s="9" customFormat="1" x14ac:dyDescent="0.25">
      <c r="A159" s="71" t="s">
        <v>94</v>
      </c>
      <c r="B159" s="10">
        <v>13170.55</v>
      </c>
      <c r="C159" s="16">
        <f>SUM(Table1[[#This Row],[GFS  ]]*2%)</f>
        <v>4468.1692000000003</v>
      </c>
      <c r="D159" s="16">
        <f>SUM(Table1[[#This Row],[Dairy]]*1%)</f>
        <v>0</v>
      </c>
      <c r="E159" s="16">
        <f>SUM(Table1[[#This Row],[Bakery  ]]*1%)</f>
        <v>0</v>
      </c>
      <c r="F159" s="16">
        <v>8500</v>
      </c>
      <c r="G159" s="16">
        <f>SUM(Table1[[#This Row],[Classroom  ]]*1%)</f>
        <v>6.681</v>
      </c>
      <c r="H159" s="16">
        <f>SUM(Table1[[#This Row],[Paper   ]]*1%)</f>
        <v>195.70490000000001</v>
      </c>
      <c r="I159" s="18">
        <v>19570.490000000002</v>
      </c>
      <c r="J159" s="18">
        <v>668.1</v>
      </c>
      <c r="K159" s="18">
        <v>223408.46</v>
      </c>
      <c r="L159" s="18"/>
      <c r="M159" s="18"/>
      <c r="N159" s="60"/>
    </row>
    <row r="160" spans="1:14" s="9" customFormat="1" x14ac:dyDescent="0.25">
      <c r="A160" s="71" t="s">
        <v>161</v>
      </c>
      <c r="B160" s="10">
        <f t="shared" si="7"/>
        <v>20641.8171</v>
      </c>
      <c r="C160" s="16">
        <f>SUM(Table1[[#This Row],[GFS  ]]*2%)</f>
        <v>20486.010600000001</v>
      </c>
      <c r="D160" s="16">
        <f>SUM(Table1[[#This Row],[Dairy]]*1%)</f>
        <v>0</v>
      </c>
      <c r="E160" s="16">
        <f>SUM(Table1[[#This Row],[Bakery  ]]*1%)</f>
        <v>0</v>
      </c>
      <c r="F160" s="16"/>
      <c r="G160" s="16">
        <f>SUM(Table1[[#This Row],[Classroom  ]]*1%)</f>
        <v>23.61</v>
      </c>
      <c r="H160" s="16">
        <f>SUM(Table1[[#This Row],[Paper   ]]*1%)</f>
        <v>132.19649999999999</v>
      </c>
      <c r="I160" s="18">
        <v>13219.65</v>
      </c>
      <c r="J160" s="18">
        <v>2361</v>
      </c>
      <c r="K160" s="18">
        <v>1024300.53</v>
      </c>
      <c r="L160" s="18"/>
      <c r="M160" s="18"/>
      <c r="N160" s="60"/>
    </row>
    <row r="161" spans="1:14" s="9" customFormat="1" x14ac:dyDescent="0.25">
      <c r="A161" s="71" t="s">
        <v>95</v>
      </c>
      <c r="B161" s="10">
        <v>4372.74</v>
      </c>
      <c r="C161" s="16">
        <f>SUM(Table1[[#This Row],[GFS  ]]*2%)</f>
        <v>4136.6574000000001</v>
      </c>
      <c r="D161" s="16">
        <f>SUM(Table1[[#This Row],[Dairy]]*1%)</f>
        <v>0</v>
      </c>
      <c r="E161" s="16">
        <f>SUM(Table1[[#This Row],[Bakery  ]]*1%)</f>
        <v>0</v>
      </c>
      <c r="F161" s="16"/>
      <c r="G161" s="16">
        <f>SUM(Table1[[#This Row],[Classroom  ]]*1%)</f>
        <v>99.917099999999991</v>
      </c>
      <c r="H161" s="16">
        <f>SUM(Table1[[#This Row],[Paper   ]]*1%)</f>
        <v>136.1576</v>
      </c>
      <c r="I161" s="18">
        <v>13615.76</v>
      </c>
      <c r="J161" s="18">
        <v>9991.7099999999991</v>
      </c>
      <c r="K161" s="18">
        <v>206832.87</v>
      </c>
      <c r="L161" s="18"/>
      <c r="M161" s="18"/>
      <c r="N161" s="60"/>
    </row>
    <row r="162" spans="1:14" s="9" customFormat="1" x14ac:dyDescent="0.25">
      <c r="A162" s="71" t="s">
        <v>44</v>
      </c>
      <c r="B162" s="10">
        <f t="shared" si="7"/>
        <v>7236.1448</v>
      </c>
      <c r="C162" s="16">
        <f>SUM(Table1[[#This Row],[GFS  ]]*2%)</f>
        <v>2154.6527999999998</v>
      </c>
      <c r="D162" s="16">
        <f>SUM(Table1[[#This Row],[Dairy]]*1%)</f>
        <v>0</v>
      </c>
      <c r="E162" s="16">
        <f>SUM(Table1[[#This Row],[Bakery  ]]*1%)</f>
        <v>0</v>
      </c>
      <c r="F162" s="16">
        <v>5050</v>
      </c>
      <c r="G162" s="16">
        <f>SUM(Table1[[#This Row],[Classroom  ]]*1%)</f>
        <v>31.491999999999997</v>
      </c>
      <c r="H162" s="16">
        <f>SUM(Table1[[#This Row],[Paper   ]]*1%)</f>
        <v>0</v>
      </c>
      <c r="I162" s="18"/>
      <c r="J162" s="18">
        <v>3149.2</v>
      </c>
      <c r="K162" s="18">
        <v>107732.64</v>
      </c>
      <c r="L162" s="18"/>
      <c r="M162" s="18"/>
      <c r="N162" s="60"/>
    </row>
    <row r="163" spans="1:14" s="9" customFormat="1" x14ac:dyDescent="0.25">
      <c r="A163" s="71" t="s">
        <v>280</v>
      </c>
      <c r="B163" s="10">
        <f t="shared" si="7"/>
        <v>1565.6979999999999</v>
      </c>
      <c r="C163" s="16">
        <f>SUM(Table1[[#This Row],[GFS  ]]*2%)</f>
        <v>1565.6979999999999</v>
      </c>
      <c r="D163" s="16">
        <f>SUM(Table1[[#This Row],[Dairy]]*1%)</f>
        <v>0</v>
      </c>
      <c r="E163" s="16">
        <f>SUM(Table1[[#This Row],[Bakery  ]]*1%)</f>
        <v>0</v>
      </c>
      <c r="F163" s="16"/>
      <c r="G163" s="16">
        <f>SUM(Table1[[#This Row],[Classroom  ]]*1%)</f>
        <v>0</v>
      </c>
      <c r="H163" s="16">
        <f>SUM(Table1[[#This Row],[Paper   ]]*1%)</f>
        <v>0</v>
      </c>
      <c r="I163" s="18"/>
      <c r="J163" s="18"/>
      <c r="K163" s="18">
        <v>78284.899999999994</v>
      </c>
      <c r="L163" s="18"/>
      <c r="M163" s="18"/>
      <c r="N163" s="70"/>
    </row>
    <row r="164" spans="1:14" s="9" customFormat="1" x14ac:dyDescent="0.25">
      <c r="A164" s="71" t="s">
        <v>197</v>
      </c>
      <c r="B164" s="10">
        <f t="shared" si="7"/>
        <v>1512.2016000000001</v>
      </c>
      <c r="C164" s="16">
        <f>SUM(Table1[[#This Row],[GFS  ]]*2%)</f>
        <v>1512.2016000000001</v>
      </c>
      <c r="D164" s="16">
        <f>SUM(Table1[[#This Row],[Dairy]]*1%)</f>
        <v>0</v>
      </c>
      <c r="E164" s="16">
        <f>SUM(Table1[[#This Row],[Bakery  ]]*1%)</f>
        <v>0</v>
      </c>
      <c r="F164" s="16"/>
      <c r="G164" s="16">
        <f>SUM(Table1[[#This Row],[Classroom  ]]*1%)</f>
        <v>0</v>
      </c>
      <c r="H164" s="16">
        <f>SUM(Table1[[#This Row],[Paper   ]]*1%)</f>
        <v>0</v>
      </c>
      <c r="I164" s="18"/>
      <c r="J164" s="18"/>
      <c r="K164" s="18">
        <v>75610.080000000002</v>
      </c>
      <c r="L164" s="18"/>
      <c r="M164" s="18"/>
      <c r="N164" s="60"/>
    </row>
    <row r="165" spans="1:14" s="9" customFormat="1" x14ac:dyDescent="0.25">
      <c r="A165" s="71" t="s">
        <v>96</v>
      </c>
      <c r="B165" s="10">
        <f t="shared" si="7"/>
        <v>2426.5205999999998</v>
      </c>
      <c r="C165" s="16">
        <f>SUM(Table1[[#This Row],[GFS  ]]*2%)</f>
        <v>0</v>
      </c>
      <c r="D165" s="16">
        <f>SUM(Table1[[#This Row],[Dairy]]*1%)</f>
        <v>0</v>
      </c>
      <c r="E165" s="16">
        <f>SUM(Table1[[#This Row],[Bakery  ]]*1%)</f>
        <v>0</v>
      </c>
      <c r="F165" s="16">
        <v>2300</v>
      </c>
      <c r="G165" s="16">
        <f>SUM(Table1[[#This Row],[Classroom  ]]*1%)</f>
        <v>126.5206</v>
      </c>
      <c r="H165" s="16">
        <f>SUM(Table1[[#This Row],[Paper   ]]*1%)</f>
        <v>0</v>
      </c>
      <c r="I165" s="18"/>
      <c r="J165" s="18">
        <v>12652.06</v>
      </c>
      <c r="K165" s="18"/>
      <c r="L165" s="18"/>
      <c r="M165" s="18"/>
      <c r="N165" s="60"/>
    </row>
    <row r="166" spans="1:14" s="9" customFormat="1" x14ac:dyDescent="0.25">
      <c r="A166" s="71" t="s">
        <v>128</v>
      </c>
      <c r="B166" s="116">
        <v>34.21</v>
      </c>
      <c r="C166" s="16">
        <f>SUM(Table1[[#This Row],[GFS  ]]*2%)</f>
        <v>0</v>
      </c>
      <c r="D166" s="16">
        <f>SUM(Table1[[#This Row],[Dairy]]*1%)</f>
        <v>0</v>
      </c>
      <c r="E166" s="16">
        <f>SUM(Table1[[#This Row],[Bakery  ]]*1%)</f>
        <v>0</v>
      </c>
      <c r="F166" s="16"/>
      <c r="G166" s="117">
        <v>34.21</v>
      </c>
      <c r="H166" s="16">
        <f>SUM(Table1[[#This Row],[Paper   ]]*1%)</f>
        <v>0</v>
      </c>
      <c r="I166" s="18"/>
      <c r="J166" s="18">
        <v>1417</v>
      </c>
      <c r="K166" s="18"/>
      <c r="L166" s="18"/>
      <c r="M166" s="18"/>
      <c r="N166" s="60"/>
    </row>
    <row r="167" spans="1:14" s="9" customFormat="1" x14ac:dyDescent="0.25">
      <c r="A167" s="71" t="s">
        <v>97</v>
      </c>
      <c r="B167" s="10">
        <f t="shared" ref="B167:B198" si="8">SUM(C167,D167,E167,F167,G167,H167)</f>
        <v>57.750900000000001</v>
      </c>
      <c r="C167" s="16">
        <f>SUM(Table1[[#This Row],[GFS  ]]*2%)</f>
        <v>0</v>
      </c>
      <c r="D167" s="16">
        <f>SUM(Table1[[#This Row],[Dairy]]*1%)</f>
        <v>0</v>
      </c>
      <c r="E167" s="16">
        <f>SUM(Table1[[#This Row],[Bakery  ]]*1%)</f>
        <v>0</v>
      </c>
      <c r="F167" s="16"/>
      <c r="G167" s="16">
        <f>SUM(Table1[[#This Row],[Classroom  ]]*1%)</f>
        <v>57.750900000000001</v>
      </c>
      <c r="H167" s="16">
        <f>SUM(Table1[[#This Row],[Paper   ]]*1%)</f>
        <v>0</v>
      </c>
      <c r="I167" s="18"/>
      <c r="J167" s="18">
        <v>5775.09</v>
      </c>
      <c r="K167" s="18"/>
      <c r="L167" s="18"/>
      <c r="M167" s="18"/>
      <c r="N167" s="60"/>
    </row>
    <row r="168" spans="1:14" s="9" customFormat="1" x14ac:dyDescent="0.25">
      <c r="A168" s="72" t="s">
        <v>195</v>
      </c>
      <c r="B168" s="10">
        <f t="shared" si="8"/>
        <v>26.048400000000001</v>
      </c>
      <c r="C168" s="16">
        <f>SUM(Table1[[#This Row],[GFS  ]]*2%)</f>
        <v>0</v>
      </c>
      <c r="D168" s="16">
        <f>SUM(Table1[[#This Row],[Dairy]]*1%)</f>
        <v>0</v>
      </c>
      <c r="E168" s="16">
        <f>SUM(Table1[[#This Row],[Bakery  ]]*1%)</f>
        <v>0</v>
      </c>
      <c r="F168" s="16"/>
      <c r="G168" s="16">
        <f>SUM(Table1[[#This Row],[Classroom  ]]*1%)</f>
        <v>26.048400000000001</v>
      </c>
      <c r="H168" s="16">
        <f>SUM(Table1[[#This Row],[Paper   ]]*1%)</f>
        <v>0</v>
      </c>
      <c r="I168" s="18"/>
      <c r="J168" s="18">
        <v>2604.84</v>
      </c>
      <c r="K168" s="18"/>
      <c r="L168" s="18"/>
      <c r="M168" s="18"/>
      <c r="N168" s="60"/>
    </row>
    <row r="169" spans="1:14" s="9" customFormat="1" x14ac:dyDescent="0.25">
      <c r="A169" s="71" t="s">
        <v>10</v>
      </c>
      <c r="B169" s="10">
        <f t="shared" si="8"/>
        <v>0</v>
      </c>
      <c r="C169" s="16">
        <f>SUM(Table1[[#This Row],[GFS  ]]*2%)</f>
        <v>0</v>
      </c>
      <c r="D169" s="16">
        <f>SUM(Table1[[#This Row],[Dairy]]*1%)</f>
        <v>0</v>
      </c>
      <c r="E169" s="16">
        <f>SUM(Table1[[#This Row],[Bakery  ]]*1%)</f>
        <v>0</v>
      </c>
      <c r="F169" s="16"/>
      <c r="G169" s="16">
        <f>SUM(Table1[[#This Row],[Classroom  ]]*1%)</f>
        <v>0</v>
      </c>
      <c r="H169" s="16">
        <f>SUM(Table1[[#This Row],[Paper   ]]*1%)</f>
        <v>0</v>
      </c>
      <c r="I169" s="18"/>
      <c r="J169" s="18"/>
      <c r="K169" s="18"/>
      <c r="L169" s="18"/>
      <c r="M169" s="18"/>
      <c r="N169" s="60"/>
    </row>
    <row r="170" spans="1:14" s="9" customFormat="1" x14ac:dyDescent="0.25">
      <c r="A170" s="71" t="s">
        <v>367</v>
      </c>
      <c r="B170" s="10">
        <f t="shared" si="8"/>
        <v>10746.313399999999</v>
      </c>
      <c r="C170" s="16">
        <f>SUM(Table1[[#This Row],[GFS  ]]*2%)</f>
        <v>10671.6994</v>
      </c>
      <c r="D170" s="16">
        <f>SUM(Table1[[#This Row],[Dairy]]*1%)</f>
        <v>0</v>
      </c>
      <c r="E170" s="16">
        <f>SUM(Table1[[#This Row],[Bakery  ]]*1%)</f>
        <v>0</v>
      </c>
      <c r="F170" s="16"/>
      <c r="G170" s="16">
        <f>SUM(Table1[[#This Row],[Classroom  ]]*1%)</f>
        <v>3.13</v>
      </c>
      <c r="H170" s="16">
        <f>SUM(Table1[[#This Row],[Paper   ]]*1%)</f>
        <v>71.483999999999995</v>
      </c>
      <c r="I170" s="18">
        <v>7148.4</v>
      </c>
      <c r="J170" s="18">
        <v>313</v>
      </c>
      <c r="K170" s="18">
        <v>533584.97</v>
      </c>
      <c r="L170" s="18"/>
      <c r="M170" s="18"/>
      <c r="N170" s="60"/>
    </row>
    <row r="171" spans="1:14" s="9" customFormat="1" x14ac:dyDescent="0.25">
      <c r="A171" s="71" t="s">
        <v>114</v>
      </c>
      <c r="B171" s="10">
        <f t="shared" si="8"/>
        <v>6141.0469999999996</v>
      </c>
      <c r="C171" s="16">
        <f>SUM(Table1[[#This Row],[GFS  ]]*2%)</f>
        <v>4276.6689999999999</v>
      </c>
      <c r="D171" s="16">
        <f>SUM(Table1[[#This Row],[Dairy]]*1%)</f>
        <v>0</v>
      </c>
      <c r="E171" s="16">
        <f>SUM(Table1[[#This Row],[Bakery  ]]*1%)</f>
        <v>0</v>
      </c>
      <c r="F171" s="16">
        <v>1850</v>
      </c>
      <c r="G171" s="16">
        <f>SUM(Table1[[#This Row],[Classroom  ]]*1%)</f>
        <v>0</v>
      </c>
      <c r="H171" s="16">
        <f>SUM(Table1[[#This Row],[Paper   ]]*1%)</f>
        <v>14.378</v>
      </c>
      <c r="I171" s="18">
        <v>1437.8</v>
      </c>
      <c r="J171" s="18"/>
      <c r="K171" s="18">
        <v>213833.45</v>
      </c>
      <c r="L171" s="18"/>
      <c r="M171" s="18"/>
      <c r="N171" s="60"/>
    </row>
    <row r="172" spans="1:14" s="9" customFormat="1" x14ac:dyDescent="0.25">
      <c r="A172" s="71" t="s">
        <v>23</v>
      </c>
      <c r="B172" s="10">
        <f t="shared" si="8"/>
        <v>133.2311</v>
      </c>
      <c r="C172" s="16">
        <f>SUM(Table1[[#This Row],[GFS  ]]*2%)</f>
        <v>0</v>
      </c>
      <c r="D172" s="16">
        <f>SUM(Table1[[#This Row],[Dairy]]*1%)</f>
        <v>0</v>
      </c>
      <c r="E172" s="16">
        <f>SUM(Table1[[#This Row],[Bakery  ]]*1%)</f>
        <v>0</v>
      </c>
      <c r="F172" s="16"/>
      <c r="G172" s="16">
        <f>SUM(Table1[[#This Row],[Classroom  ]]*1%)</f>
        <v>30.194699999999997</v>
      </c>
      <c r="H172" s="16">
        <f>SUM(Table1[[#This Row],[Paper   ]]*1%)</f>
        <v>103.0364</v>
      </c>
      <c r="I172" s="18">
        <v>10303.64</v>
      </c>
      <c r="J172" s="18">
        <v>3019.47</v>
      </c>
      <c r="K172" s="18"/>
      <c r="L172" s="18"/>
      <c r="M172" s="18"/>
      <c r="N172" s="60"/>
    </row>
    <row r="173" spans="1:14" s="9" customFormat="1" x14ac:dyDescent="0.25">
      <c r="A173" s="71" t="s">
        <v>129</v>
      </c>
      <c r="B173" s="10">
        <f t="shared" si="8"/>
        <v>5603.5415999999996</v>
      </c>
      <c r="C173" s="16">
        <f>SUM(Table1[[#This Row],[GFS  ]]*2%)</f>
        <v>5596.6812</v>
      </c>
      <c r="D173" s="16">
        <f>SUM(Table1[[#This Row],[Dairy]]*1%)</f>
        <v>0</v>
      </c>
      <c r="E173" s="16">
        <f>SUM(Table1[[#This Row],[Bakery  ]]*1%)</f>
        <v>0</v>
      </c>
      <c r="F173" s="16"/>
      <c r="G173" s="16">
        <f>SUM(Table1[[#This Row],[Classroom  ]]*1%)</f>
        <v>6.8603999999999994</v>
      </c>
      <c r="H173" s="16">
        <f>SUM(Table1[[#This Row],[Paper   ]]*1%)</f>
        <v>0</v>
      </c>
      <c r="I173" s="18"/>
      <c r="J173" s="18">
        <v>686.04</v>
      </c>
      <c r="K173" s="18">
        <v>279834.06</v>
      </c>
      <c r="L173" s="18"/>
      <c r="M173" s="18"/>
      <c r="N173" s="60"/>
    </row>
    <row r="174" spans="1:14" s="9" customFormat="1" x14ac:dyDescent="0.25">
      <c r="A174" s="71" t="s">
        <v>254</v>
      </c>
      <c r="B174" s="10">
        <f t="shared" si="8"/>
        <v>0</v>
      </c>
      <c r="C174" s="16">
        <f>SUM(Table1[[#This Row],[GFS  ]]*2%)</f>
        <v>0</v>
      </c>
      <c r="D174" s="16">
        <f>SUM(Table1[[#This Row],[Dairy]]*1%)</f>
        <v>0</v>
      </c>
      <c r="E174" s="16">
        <f>SUM(Table1[[#This Row],[Bakery  ]]*1%)</f>
        <v>0</v>
      </c>
      <c r="F174" s="16"/>
      <c r="G174" s="16">
        <f>SUM(Table1[[#This Row],[Classroom  ]]*1%)</f>
        <v>0</v>
      </c>
      <c r="H174" s="16">
        <f>SUM(Table1[[#This Row],[Paper   ]]*1%)</f>
        <v>0</v>
      </c>
      <c r="I174" s="18"/>
      <c r="J174" s="18"/>
      <c r="K174" s="18"/>
      <c r="L174" s="18"/>
      <c r="M174" s="18"/>
      <c r="N174" s="60"/>
    </row>
    <row r="175" spans="1:14" s="9" customFormat="1" x14ac:dyDescent="0.25">
      <c r="A175" s="103" t="s">
        <v>328</v>
      </c>
      <c r="B175" s="105">
        <f t="shared" si="8"/>
        <v>2.8385000000000002</v>
      </c>
      <c r="C175" s="16">
        <f>SUM(Table1[[#This Row],[GFS  ]]*2%)</f>
        <v>0</v>
      </c>
      <c r="D175" s="16">
        <f>SUM(Table1[[#This Row],[Dairy]]*1%)</f>
        <v>0</v>
      </c>
      <c r="E175" s="16">
        <f>SUM(Table1[[#This Row],[Bakery  ]]*1%)</f>
        <v>0</v>
      </c>
      <c r="F175" s="16"/>
      <c r="G175" s="16">
        <f>SUM(Table1[[#This Row],[Classroom  ]]*1%)</f>
        <v>2.8385000000000002</v>
      </c>
      <c r="H175" s="16">
        <f>SUM(Table1[[#This Row],[Paper   ]]*1%)</f>
        <v>0</v>
      </c>
      <c r="I175" s="18"/>
      <c r="J175" s="18">
        <v>283.85000000000002</v>
      </c>
      <c r="K175" s="18"/>
      <c r="L175" s="90"/>
      <c r="M175" s="18"/>
      <c r="N175" s="70"/>
    </row>
    <row r="176" spans="1:14" s="9" customFormat="1" x14ac:dyDescent="0.25">
      <c r="A176" s="71" t="s">
        <v>318</v>
      </c>
      <c r="B176" s="10">
        <f t="shared" si="8"/>
        <v>83.604900000000001</v>
      </c>
      <c r="C176" s="16">
        <f>SUM(Table1[[#This Row],[GFS  ]]*2%)</f>
        <v>0</v>
      </c>
      <c r="D176" s="16">
        <f>SUM(Table1[[#This Row],[Dairy]]*1%)</f>
        <v>0</v>
      </c>
      <c r="E176" s="16">
        <f>SUM(Table1[[#This Row],[Bakery  ]]*1%)</f>
        <v>0</v>
      </c>
      <c r="F176" s="16"/>
      <c r="G176" s="16">
        <f>SUM(Table1[[#This Row],[Classroom  ]]*1%)</f>
        <v>83.604900000000001</v>
      </c>
      <c r="H176" s="16">
        <f>SUM(Table1[[#This Row],[Paper   ]]*1%)</f>
        <v>0</v>
      </c>
      <c r="I176" s="18"/>
      <c r="J176" s="18">
        <v>8360.49</v>
      </c>
      <c r="K176" s="18"/>
      <c r="L176" s="90"/>
      <c r="M176" s="18"/>
      <c r="N176" s="70"/>
    </row>
    <row r="177" spans="1:14" s="9" customFormat="1" x14ac:dyDescent="0.25">
      <c r="A177" s="71" t="s">
        <v>165</v>
      </c>
      <c r="B177" s="10">
        <f t="shared" si="8"/>
        <v>2950.4175999999998</v>
      </c>
      <c r="C177" s="16">
        <f>SUM(Table1[[#This Row],[GFS  ]]*2%)</f>
        <v>2913.3049999999998</v>
      </c>
      <c r="D177" s="16">
        <f>SUM(Table1[[#This Row],[Dairy]]*1%)</f>
        <v>0</v>
      </c>
      <c r="E177" s="16">
        <f>SUM(Table1[[#This Row],[Bakery  ]]*1%)</f>
        <v>0</v>
      </c>
      <c r="F177" s="16"/>
      <c r="G177" s="16">
        <f>SUM(Table1[[#This Row],[Classroom  ]]*1%)</f>
        <v>0</v>
      </c>
      <c r="H177" s="16">
        <f>SUM(Table1[[#This Row],[Paper   ]]*1%)</f>
        <v>37.1126</v>
      </c>
      <c r="I177" s="18">
        <v>3711.26</v>
      </c>
      <c r="J177" s="18"/>
      <c r="K177" s="18">
        <v>145665.25</v>
      </c>
      <c r="L177" s="18"/>
      <c r="M177" s="18"/>
      <c r="N177" s="60"/>
    </row>
    <row r="178" spans="1:14" s="9" customFormat="1" x14ac:dyDescent="0.25">
      <c r="A178" s="71" t="s">
        <v>162</v>
      </c>
      <c r="B178" s="10">
        <f t="shared" si="8"/>
        <v>8530.4322999999986</v>
      </c>
      <c r="C178" s="16">
        <f>SUM(Table1[[#This Row],[GFS  ]]*2%)</f>
        <v>8425.7943999999989</v>
      </c>
      <c r="D178" s="16">
        <f>SUM(Table1[[#This Row],[Dairy]]*1%)</f>
        <v>0</v>
      </c>
      <c r="E178" s="16">
        <f>SUM(Table1[[#This Row],[Bakery  ]]*1%)</f>
        <v>0</v>
      </c>
      <c r="F178" s="16"/>
      <c r="G178" s="16">
        <f>SUM(Table1[[#This Row],[Classroom  ]]*1%)</f>
        <v>1.3359000000000001</v>
      </c>
      <c r="H178" s="16">
        <f>SUM(Table1[[#This Row],[Paper   ]]*1%)</f>
        <v>103.30200000000001</v>
      </c>
      <c r="I178" s="18">
        <v>10330.200000000001</v>
      </c>
      <c r="J178" s="18">
        <v>133.59</v>
      </c>
      <c r="K178" s="18">
        <v>421289.72</v>
      </c>
      <c r="L178" s="18"/>
      <c r="M178" s="18"/>
      <c r="N178" s="60"/>
    </row>
    <row r="179" spans="1:14" s="9" customFormat="1" x14ac:dyDescent="0.25">
      <c r="A179" s="103" t="s">
        <v>152</v>
      </c>
      <c r="B179" s="105">
        <f t="shared" si="8"/>
        <v>13.46</v>
      </c>
      <c r="C179" s="16">
        <f>SUM(Table1[[#This Row],[GFS  ]]*2%)</f>
        <v>0</v>
      </c>
      <c r="D179" s="16">
        <f>SUM(Table1[[#This Row],[Dairy]]*1%)</f>
        <v>0</v>
      </c>
      <c r="E179" s="16">
        <f>SUM(Table1[[#This Row],[Bakery  ]]*1%)</f>
        <v>0</v>
      </c>
      <c r="F179" s="16"/>
      <c r="G179" s="16">
        <f>SUM(Table1[[#This Row],[Classroom  ]]*1%)</f>
        <v>0</v>
      </c>
      <c r="H179" s="16">
        <f>SUM(Table1[[#This Row],[Paper   ]]*1%)</f>
        <v>13.46</v>
      </c>
      <c r="I179" s="18">
        <v>1346</v>
      </c>
      <c r="J179" s="18"/>
      <c r="K179" s="18"/>
      <c r="L179" s="18"/>
      <c r="M179" s="18"/>
      <c r="N179" s="60"/>
    </row>
    <row r="180" spans="1:14" s="9" customFormat="1" x14ac:dyDescent="0.25">
      <c r="A180" s="71" t="s">
        <v>98</v>
      </c>
      <c r="B180" s="10">
        <f t="shared" si="8"/>
        <v>1055.7028</v>
      </c>
      <c r="C180" s="16">
        <f>SUM(Table1[[#This Row],[GFS  ]]*2%)</f>
        <v>972.98360000000002</v>
      </c>
      <c r="D180" s="16">
        <f>SUM(Table1[[#This Row],[Dairy]]*1%)</f>
        <v>0</v>
      </c>
      <c r="E180" s="16">
        <f>SUM(Table1[[#This Row],[Bakery  ]]*1%)</f>
        <v>0</v>
      </c>
      <c r="F180" s="16"/>
      <c r="G180" s="16">
        <f>SUM(Table1[[#This Row],[Classroom  ]]*1%)</f>
        <v>27.210700000000003</v>
      </c>
      <c r="H180" s="16">
        <f>SUM(Table1[[#This Row],[Paper   ]]*1%)</f>
        <v>55.508500000000005</v>
      </c>
      <c r="I180" s="18">
        <v>5550.85</v>
      </c>
      <c r="J180" s="18">
        <v>2721.07</v>
      </c>
      <c r="K180" s="18">
        <v>48649.18</v>
      </c>
      <c r="L180" s="18"/>
      <c r="M180" s="18"/>
      <c r="N180" s="60"/>
    </row>
    <row r="181" spans="1:14" s="9" customFormat="1" x14ac:dyDescent="0.25">
      <c r="A181" s="72" t="s">
        <v>200</v>
      </c>
      <c r="B181" s="10">
        <f t="shared" si="8"/>
        <v>0</v>
      </c>
      <c r="C181" s="16">
        <f>SUM(Table1[[#This Row],[GFS  ]]*2%)</f>
        <v>0</v>
      </c>
      <c r="D181" s="16">
        <f>SUM(Table1[[#This Row],[Dairy]]*1%)</f>
        <v>0</v>
      </c>
      <c r="E181" s="16">
        <f>SUM(Table1[[#This Row],[Bakery  ]]*1%)</f>
        <v>0</v>
      </c>
      <c r="F181" s="16"/>
      <c r="G181" s="16">
        <f>SUM(Table1[[#This Row],[Classroom  ]]*1%)</f>
        <v>0</v>
      </c>
      <c r="H181" s="16">
        <f>SUM(Table1[[#This Row],[Paper   ]]*1%)</f>
        <v>0</v>
      </c>
      <c r="I181" s="18"/>
      <c r="J181" s="18"/>
      <c r="K181" s="18"/>
      <c r="L181" s="18"/>
      <c r="M181" s="18"/>
      <c r="N181" s="60"/>
    </row>
    <row r="182" spans="1:14" s="9" customFormat="1" x14ac:dyDescent="0.25">
      <c r="A182" s="71" t="s">
        <v>189</v>
      </c>
      <c r="B182" s="10">
        <f t="shared" si="8"/>
        <v>122.43290000000002</v>
      </c>
      <c r="C182" s="16">
        <f>SUM(Table1[[#This Row],[GFS  ]]*2%)</f>
        <v>0</v>
      </c>
      <c r="D182" s="16">
        <f>SUM(Table1[[#This Row],[Dairy]]*1%)</f>
        <v>0</v>
      </c>
      <c r="E182" s="16">
        <f>SUM(Table1[[#This Row],[Bakery  ]]*1%)</f>
        <v>0</v>
      </c>
      <c r="F182" s="16"/>
      <c r="G182" s="16">
        <f>SUM(Table1[[#This Row],[Classroom  ]]*1%)</f>
        <v>122.43290000000002</v>
      </c>
      <c r="H182" s="16">
        <f>SUM(Table1[[#This Row],[Paper   ]]*1%)</f>
        <v>0</v>
      </c>
      <c r="I182" s="18"/>
      <c r="J182" s="18">
        <v>12243.29</v>
      </c>
      <c r="K182" s="18"/>
      <c r="L182" s="18"/>
      <c r="M182" s="18"/>
      <c r="N182" s="60"/>
    </row>
    <row r="183" spans="1:14" s="9" customFormat="1" x14ac:dyDescent="0.25">
      <c r="A183" s="71" t="s">
        <v>319</v>
      </c>
      <c r="B183" s="10">
        <f t="shared" si="8"/>
        <v>104.61450000000001</v>
      </c>
      <c r="C183" s="16">
        <f>SUM(Table1[[#This Row],[GFS  ]]*2%)</f>
        <v>0</v>
      </c>
      <c r="D183" s="16">
        <f>SUM(Table1[[#This Row],[Dairy]]*1%)</f>
        <v>0</v>
      </c>
      <c r="E183" s="16">
        <f>SUM(Table1[[#This Row],[Bakery  ]]*1%)</f>
        <v>0</v>
      </c>
      <c r="F183" s="16"/>
      <c r="G183" s="16">
        <f>SUM(Table1[[#This Row],[Classroom  ]]*1%)</f>
        <v>0</v>
      </c>
      <c r="H183" s="16">
        <f>SUM(Table1[[#This Row],[Paper   ]]*1%)</f>
        <v>104.61450000000001</v>
      </c>
      <c r="I183" s="18">
        <v>10461.450000000001</v>
      </c>
      <c r="J183" s="18"/>
      <c r="K183" s="18"/>
      <c r="L183" s="90"/>
      <c r="M183" s="18"/>
      <c r="N183" s="70"/>
    </row>
    <row r="184" spans="1:14" s="9" customFormat="1" x14ac:dyDescent="0.25">
      <c r="A184" s="71" t="s">
        <v>130</v>
      </c>
      <c r="B184" s="10">
        <v>25.48</v>
      </c>
      <c r="C184" s="16">
        <f>SUM(Table1[[#This Row],[GFS  ]]*2%)</f>
        <v>0</v>
      </c>
      <c r="D184" s="16">
        <f>SUM(Table1[[#This Row],[Dairy]]*1%)</f>
        <v>0</v>
      </c>
      <c r="E184" s="16">
        <f>SUM(Table1[[#This Row],[Bakery  ]]*1%)</f>
        <v>0</v>
      </c>
      <c r="F184" s="16"/>
      <c r="G184" s="16">
        <f>SUM(Table1[[#This Row],[Classroom  ]]*1%)</f>
        <v>8.7561999999999998</v>
      </c>
      <c r="H184" s="16">
        <f>SUM(Table1[[#This Row],[Paper   ]]*1%)</f>
        <v>16.715</v>
      </c>
      <c r="I184" s="18">
        <v>1671.5</v>
      </c>
      <c r="J184" s="18">
        <v>875.62</v>
      </c>
      <c r="K184" s="18"/>
      <c r="L184" s="18"/>
      <c r="M184" s="18"/>
      <c r="N184" s="60"/>
    </row>
    <row r="185" spans="1:14" s="9" customFormat="1" x14ac:dyDescent="0.25">
      <c r="A185" s="71" t="s">
        <v>45</v>
      </c>
      <c r="B185" s="10">
        <f t="shared" si="8"/>
        <v>15825.100700000001</v>
      </c>
      <c r="C185" s="16">
        <f>SUM(Table1[[#This Row],[GFS  ]]*2%)</f>
        <v>8632.5742000000009</v>
      </c>
      <c r="D185" s="16">
        <f>SUM(Table1[[#This Row],[Dairy]]*1%)</f>
        <v>0</v>
      </c>
      <c r="E185" s="16">
        <f>SUM(Table1[[#This Row],[Bakery  ]]*1%)</f>
        <v>0</v>
      </c>
      <c r="F185" s="16">
        <v>7075</v>
      </c>
      <c r="G185" s="16">
        <f>SUM(Table1[[#This Row],[Classroom  ]]*1%)</f>
        <v>0</v>
      </c>
      <c r="H185" s="16">
        <f>SUM(Table1[[#This Row],[Paper   ]]*1%)</f>
        <v>117.5265</v>
      </c>
      <c r="I185" s="18">
        <v>11752.65</v>
      </c>
      <c r="J185" s="18"/>
      <c r="K185" s="18">
        <v>431628.71</v>
      </c>
      <c r="L185" s="18"/>
      <c r="M185" s="18"/>
      <c r="N185" s="60"/>
    </row>
    <row r="186" spans="1:14" s="9" customFormat="1" x14ac:dyDescent="0.25">
      <c r="A186" s="71" t="s">
        <v>99</v>
      </c>
      <c r="B186" s="10">
        <f t="shared" si="8"/>
        <v>1868.6997000000001</v>
      </c>
      <c r="C186" s="16">
        <f>SUM(Table1[[#This Row],[GFS  ]]*2%)</f>
        <v>1787.1172000000001</v>
      </c>
      <c r="D186" s="16">
        <f>SUM(Table1[[#This Row],[Dairy]]*1%)</f>
        <v>0</v>
      </c>
      <c r="E186" s="16">
        <f>SUM(Table1[[#This Row],[Bakery  ]]*1%)</f>
        <v>0</v>
      </c>
      <c r="F186" s="16"/>
      <c r="G186" s="16">
        <f>SUM(Table1[[#This Row],[Classroom  ]]*1%)</f>
        <v>16.9025</v>
      </c>
      <c r="H186" s="16">
        <f>SUM(Table1[[#This Row],[Paper   ]]*1%)</f>
        <v>64.680000000000007</v>
      </c>
      <c r="I186" s="18">
        <v>6468</v>
      </c>
      <c r="J186" s="18">
        <v>1690.25</v>
      </c>
      <c r="K186" s="18">
        <v>89355.86</v>
      </c>
      <c r="L186" s="18"/>
      <c r="M186" s="18"/>
      <c r="N186" s="60"/>
    </row>
    <row r="187" spans="1:14" s="9" customFormat="1" x14ac:dyDescent="0.25">
      <c r="A187" s="71" t="s">
        <v>108</v>
      </c>
      <c r="B187" s="10">
        <v>2100.6</v>
      </c>
      <c r="C187" s="16">
        <f>SUM(Table1[[#This Row],[GFS  ]]*2%)</f>
        <v>0</v>
      </c>
      <c r="D187" s="16">
        <f>SUM(Table1[[#This Row],[Dairy]]*1%)</f>
        <v>0</v>
      </c>
      <c r="E187" s="16">
        <f>SUM(Table1[[#This Row],[Bakery  ]]*1%)</f>
        <v>0</v>
      </c>
      <c r="F187" s="16">
        <v>2025</v>
      </c>
      <c r="G187" s="16">
        <f>SUM(Table1[[#This Row],[Classroom  ]]*1%)</f>
        <v>1.982</v>
      </c>
      <c r="H187" s="16">
        <f>SUM(Table1[[#This Row],[Paper   ]]*1%)</f>
        <v>73.624799999999993</v>
      </c>
      <c r="I187" s="18">
        <v>7362.48</v>
      </c>
      <c r="J187" s="18">
        <v>198.2</v>
      </c>
      <c r="K187" s="18"/>
      <c r="L187" s="18"/>
      <c r="M187" s="18"/>
      <c r="N187" s="60"/>
    </row>
    <row r="188" spans="1:14" s="9" customFormat="1" x14ac:dyDescent="0.25">
      <c r="A188" s="71" t="s">
        <v>158</v>
      </c>
      <c r="B188" s="10">
        <f t="shared" si="8"/>
        <v>9711.1497999999992</v>
      </c>
      <c r="C188" s="16">
        <f>SUM(Table1[[#This Row],[GFS  ]]*2%)</f>
        <v>9711.1497999999992</v>
      </c>
      <c r="D188" s="16">
        <f>SUM(Table1[[#This Row],[Dairy]]*1%)</f>
        <v>0</v>
      </c>
      <c r="E188" s="16">
        <f>SUM(Table1[[#This Row],[Bakery  ]]*1%)</f>
        <v>0</v>
      </c>
      <c r="F188" s="16"/>
      <c r="G188" s="16">
        <f>SUM(Table1[[#This Row],[Classroom  ]]*1%)</f>
        <v>0</v>
      </c>
      <c r="H188" s="16">
        <f>SUM(Table1[[#This Row],[Paper   ]]*1%)</f>
        <v>0</v>
      </c>
      <c r="I188" s="18"/>
      <c r="J188" s="18"/>
      <c r="K188" s="18">
        <v>485557.49</v>
      </c>
      <c r="L188" s="18"/>
      <c r="M188" s="18"/>
      <c r="N188" s="60"/>
    </row>
    <row r="189" spans="1:14" s="9" customFormat="1" x14ac:dyDescent="0.25">
      <c r="A189" s="71" t="s">
        <v>100</v>
      </c>
      <c r="B189" s="10">
        <f t="shared" si="8"/>
        <v>2510.8526999999999</v>
      </c>
      <c r="C189" s="16">
        <f>SUM(Table1[[#This Row],[GFS  ]]*2%)</f>
        <v>2468.3022000000001</v>
      </c>
      <c r="D189" s="16">
        <f>SUM(Table1[[#This Row],[Dairy]]*1%)</f>
        <v>0</v>
      </c>
      <c r="E189" s="16">
        <f>SUM(Table1[[#This Row],[Bakery  ]]*1%)</f>
        <v>0</v>
      </c>
      <c r="F189" s="16"/>
      <c r="G189" s="16">
        <f>SUM(Table1[[#This Row],[Classroom  ]]*1%)</f>
        <v>42.5505</v>
      </c>
      <c r="H189" s="16">
        <f>SUM(Table1[[#This Row],[Paper   ]]*1%)</f>
        <v>0</v>
      </c>
      <c r="I189" s="18"/>
      <c r="J189" s="18">
        <v>4255.05</v>
      </c>
      <c r="K189" s="18">
        <v>123415.11</v>
      </c>
      <c r="L189" s="18"/>
      <c r="M189" s="18"/>
      <c r="N189" s="60"/>
    </row>
    <row r="190" spans="1:14" s="9" customFormat="1" x14ac:dyDescent="0.25">
      <c r="A190" s="71" t="s">
        <v>131</v>
      </c>
      <c r="B190" s="10">
        <f t="shared" si="8"/>
        <v>23125.051199999998</v>
      </c>
      <c r="C190" s="16">
        <f>SUM(Table1[[#This Row],[GFS  ]]*2%)</f>
        <v>11605.718799999999</v>
      </c>
      <c r="D190" s="16">
        <f>SUM(Table1[[#This Row],[Dairy]]*1%)</f>
        <v>0</v>
      </c>
      <c r="E190" s="16">
        <f>SUM(Table1[[#This Row],[Bakery  ]]*1%)</f>
        <v>0</v>
      </c>
      <c r="F190" s="16">
        <v>10825</v>
      </c>
      <c r="G190" s="16">
        <f>SUM(Table1[[#This Row],[Classroom  ]]*1%)</f>
        <v>38.0886</v>
      </c>
      <c r="H190" s="16">
        <f>SUM(Table1[[#This Row],[Paper   ]]*1%)</f>
        <v>656.24380000000008</v>
      </c>
      <c r="I190" s="18">
        <v>65624.38</v>
      </c>
      <c r="J190" s="18">
        <v>3808.86</v>
      </c>
      <c r="K190" s="18">
        <v>580285.93999999994</v>
      </c>
      <c r="L190" s="18"/>
      <c r="M190" s="18"/>
      <c r="N190" s="60"/>
    </row>
    <row r="191" spans="1:14" s="9" customFormat="1" x14ac:dyDescent="0.25">
      <c r="A191" s="71" t="s">
        <v>169</v>
      </c>
      <c r="B191" s="10">
        <f t="shared" si="8"/>
        <v>0</v>
      </c>
      <c r="C191" s="16">
        <f>SUM(Table1[[#This Row],[GFS  ]]*2%)</f>
        <v>0</v>
      </c>
      <c r="D191" s="16">
        <f>SUM(Table1[[#This Row],[Dairy]]*1%)</f>
        <v>0</v>
      </c>
      <c r="E191" s="16">
        <f>SUM(Table1[[#This Row],[Bakery  ]]*1%)</f>
        <v>0</v>
      </c>
      <c r="F191" s="16"/>
      <c r="G191" s="16">
        <f>SUM(Table1[[#This Row],[Classroom  ]]*1%)</f>
        <v>0</v>
      </c>
      <c r="H191" s="16">
        <f>SUM(Table1[[#This Row],[Paper   ]]*1%)</f>
        <v>0</v>
      </c>
      <c r="I191" s="18"/>
      <c r="J191" s="18"/>
      <c r="K191" s="18"/>
      <c r="L191" s="18"/>
      <c r="M191" s="18"/>
      <c r="N191" s="60"/>
    </row>
    <row r="192" spans="1:14" s="9" customFormat="1" x14ac:dyDescent="0.25">
      <c r="A192" s="71" t="s">
        <v>276</v>
      </c>
      <c r="B192" s="10">
        <v>31754.55</v>
      </c>
      <c r="C192" s="16">
        <f>SUM(Table1[[#This Row],[GFS  ]]*2%)</f>
        <v>31481.971800000003</v>
      </c>
      <c r="D192" s="16">
        <f>SUM(Table1[[#This Row],[Dairy]]*1%)</f>
        <v>0</v>
      </c>
      <c r="E192" s="16">
        <f>SUM(Table1[[#This Row],[Bakery  ]]*1%)</f>
        <v>0</v>
      </c>
      <c r="F192" s="16"/>
      <c r="G192" s="16">
        <f>SUM(Table1[[#This Row],[Classroom  ]]*1%)</f>
        <v>9.16</v>
      </c>
      <c r="H192" s="16">
        <f>SUM(Table1[[#This Row],[Paper   ]]*1%)</f>
        <v>263.42340000000002</v>
      </c>
      <c r="I192" s="18">
        <v>26342.34</v>
      </c>
      <c r="J192" s="18">
        <v>916</v>
      </c>
      <c r="K192" s="18">
        <v>1574098.59</v>
      </c>
      <c r="L192" s="18"/>
      <c r="M192" s="18"/>
      <c r="N192" s="60"/>
    </row>
    <row r="193" spans="1:14" s="9" customFormat="1" x14ac:dyDescent="0.25">
      <c r="A193" s="71" t="s">
        <v>13</v>
      </c>
      <c r="B193" s="10">
        <f t="shared" si="8"/>
        <v>5343.4442000000008</v>
      </c>
      <c r="C193" s="16">
        <f>SUM(Table1[[#This Row],[GFS  ]]*2%)</f>
        <v>3308.652</v>
      </c>
      <c r="D193" s="16">
        <f>SUM(Table1[[#This Row],[Dairy]]*1%)</f>
        <v>0</v>
      </c>
      <c r="E193" s="16">
        <f>SUM(Table1[[#This Row],[Bakery  ]]*1%)</f>
        <v>0</v>
      </c>
      <c r="F193" s="16">
        <v>2000</v>
      </c>
      <c r="G193" s="16">
        <f>SUM(Table1[[#This Row],[Classroom  ]]*1%)</f>
        <v>2.2322000000000002</v>
      </c>
      <c r="H193" s="16">
        <f>SUM(Table1[[#This Row],[Paper   ]]*1%)</f>
        <v>32.56</v>
      </c>
      <c r="I193" s="18">
        <v>3256</v>
      </c>
      <c r="J193" s="18">
        <v>223.22</v>
      </c>
      <c r="K193" s="18">
        <v>165432.6</v>
      </c>
      <c r="L193" s="18"/>
      <c r="M193" s="18"/>
      <c r="N193" s="60"/>
    </row>
    <row r="194" spans="1:14" s="9" customFormat="1" x14ac:dyDescent="0.25">
      <c r="A194" s="71" t="s">
        <v>247</v>
      </c>
      <c r="B194" s="10">
        <f t="shared" si="8"/>
        <v>0</v>
      </c>
      <c r="C194" s="16">
        <f>SUM(Table1[[#This Row],[GFS  ]]*2%)</f>
        <v>0</v>
      </c>
      <c r="D194" s="16">
        <f>SUM(Table1[[#This Row],[Dairy]]*1%)</f>
        <v>0</v>
      </c>
      <c r="E194" s="16">
        <f>SUM(Table1[[#This Row],[Bakery  ]]*1%)</f>
        <v>0</v>
      </c>
      <c r="F194" s="16"/>
      <c r="G194" s="16">
        <f>SUM(Table1[[#This Row],[Classroom  ]]*1%)</f>
        <v>0</v>
      </c>
      <c r="H194" s="16">
        <f>SUM(Table1[[#This Row],[Paper   ]]*1%)</f>
        <v>0</v>
      </c>
      <c r="I194" s="18"/>
      <c r="J194" s="18"/>
      <c r="K194" s="18"/>
      <c r="L194" s="18"/>
      <c r="M194" s="18"/>
      <c r="N194" s="60"/>
    </row>
    <row r="195" spans="1:14" s="9" customFormat="1" x14ac:dyDescent="0.25">
      <c r="A195" s="71" t="s">
        <v>132</v>
      </c>
      <c r="B195" s="10">
        <f t="shared" si="8"/>
        <v>9042.8412000000008</v>
      </c>
      <c r="C195" s="16">
        <f>SUM(Table1[[#This Row],[GFS  ]]*2%)</f>
        <v>9042.8412000000008</v>
      </c>
      <c r="D195" s="16">
        <f>SUM(Table1[[#This Row],[Dairy]]*1%)</f>
        <v>0</v>
      </c>
      <c r="E195" s="16">
        <f>SUM(Table1[[#This Row],[Bakery  ]]*1%)</f>
        <v>0</v>
      </c>
      <c r="F195" s="16"/>
      <c r="G195" s="16">
        <f>SUM(Table1[[#This Row],[Classroom  ]]*1%)</f>
        <v>0</v>
      </c>
      <c r="H195" s="16">
        <f>SUM(Table1[[#This Row],[Paper   ]]*1%)</f>
        <v>0</v>
      </c>
      <c r="I195" s="18"/>
      <c r="J195" s="18"/>
      <c r="K195" s="18">
        <v>452142.06</v>
      </c>
      <c r="L195" s="18"/>
      <c r="M195" s="18"/>
      <c r="N195" s="60"/>
    </row>
    <row r="196" spans="1:14" s="9" customFormat="1" x14ac:dyDescent="0.25">
      <c r="A196" s="71" t="s">
        <v>284</v>
      </c>
      <c r="B196" s="10">
        <f t="shared" si="8"/>
        <v>210.03459999999998</v>
      </c>
      <c r="C196" s="16">
        <f>SUM(Table1[[#This Row],[GFS  ]]*2%)</f>
        <v>210.03459999999998</v>
      </c>
      <c r="D196" s="16">
        <f>SUM(Table1[[#This Row],[Dairy]]*1%)</f>
        <v>0</v>
      </c>
      <c r="E196" s="16">
        <f>SUM(Table1[[#This Row],[Bakery  ]]*1%)</f>
        <v>0</v>
      </c>
      <c r="F196" s="16"/>
      <c r="G196" s="16">
        <f>SUM(Table1[[#This Row],[Classroom  ]]*1%)</f>
        <v>0</v>
      </c>
      <c r="H196" s="16">
        <f>SUM(Table1[[#This Row],[Paper   ]]*1%)</f>
        <v>0</v>
      </c>
      <c r="I196" s="18"/>
      <c r="J196" s="18"/>
      <c r="K196" s="18">
        <v>10501.73</v>
      </c>
      <c r="L196" s="18"/>
      <c r="M196" s="18"/>
      <c r="N196" s="70"/>
    </row>
    <row r="197" spans="1:14" s="9" customFormat="1" x14ac:dyDescent="0.25">
      <c r="A197" s="71" t="s">
        <v>11</v>
      </c>
      <c r="B197" s="10">
        <f t="shared" si="8"/>
        <v>0</v>
      </c>
      <c r="C197" s="16">
        <f>SUM(Table1[[#This Row],[GFS  ]]*2%)</f>
        <v>0</v>
      </c>
      <c r="D197" s="16">
        <f>SUM(Table1[[#This Row],[Dairy]]*1%)</f>
        <v>0</v>
      </c>
      <c r="E197" s="16">
        <f>SUM(Table1[[#This Row],[Bakery  ]]*1%)</f>
        <v>0</v>
      </c>
      <c r="F197" s="16"/>
      <c r="G197" s="16">
        <f>SUM(Table1[[#This Row],[Classroom  ]]*1%)</f>
        <v>0</v>
      </c>
      <c r="H197" s="16">
        <f>SUM(Table1[[#This Row],[Paper   ]]*1%)</f>
        <v>0</v>
      </c>
      <c r="I197" s="18"/>
      <c r="J197" s="18"/>
      <c r="K197" s="18"/>
      <c r="L197" s="18"/>
      <c r="M197" s="18"/>
      <c r="N197" s="60"/>
    </row>
    <row r="198" spans="1:14" s="9" customFormat="1" x14ac:dyDescent="0.25">
      <c r="A198" s="103" t="s">
        <v>368</v>
      </c>
      <c r="B198" s="105">
        <f t="shared" si="8"/>
        <v>5.36</v>
      </c>
      <c r="C198" s="16">
        <f>SUM(Table1[[#This Row],[GFS  ]]*2%)</f>
        <v>0</v>
      </c>
      <c r="D198" s="16">
        <f>SUM(Table1[[#This Row],[Dairy]]*1%)</f>
        <v>0</v>
      </c>
      <c r="E198" s="16">
        <f>SUM(Table1[[#This Row],[Bakery  ]]*1%)</f>
        <v>0</v>
      </c>
      <c r="F198" s="16"/>
      <c r="G198" s="16">
        <f>SUM(Table1[[#This Row],[Classroom  ]]*1%)</f>
        <v>5.36</v>
      </c>
      <c r="H198" s="16">
        <f>SUM(Table1[[#This Row],[Paper   ]]*1%)</f>
        <v>0</v>
      </c>
      <c r="I198" s="18"/>
      <c r="J198" s="18">
        <v>536</v>
      </c>
      <c r="K198" s="18"/>
      <c r="L198" s="90"/>
      <c r="M198" s="18"/>
      <c r="N198" s="70"/>
    </row>
    <row r="199" spans="1:14" s="9" customFormat="1" x14ac:dyDescent="0.25">
      <c r="A199" s="71" t="s">
        <v>101</v>
      </c>
      <c r="B199" s="10">
        <f t="shared" ref="B199:B230" si="9">SUM(C199,D199,E199,F199,G199,H199)</f>
        <v>7129.6831000000002</v>
      </c>
      <c r="C199" s="16">
        <f>SUM(Table1[[#This Row],[GFS  ]]*2%)</f>
        <v>3137.2736</v>
      </c>
      <c r="D199" s="16">
        <f>SUM(Table1[[#This Row],[Dairy]]*1%)</f>
        <v>0</v>
      </c>
      <c r="E199" s="16">
        <f>SUM(Table1[[#This Row],[Bakery  ]]*1%)</f>
        <v>0</v>
      </c>
      <c r="F199" s="16">
        <v>3850</v>
      </c>
      <c r="G199" s="16">
        <f>SUM(Table1[[#This Row],[Classroom  ]]*1%)</f>
        <v>136.17230000000001</v>
      </c>
      <c r="H199" s="16">
        <f>SUM(Table1[[#This Row],[Paper   ]]*1%)</f>
        <v>6.2372000000000005</v>
      </c>
      <c r="I199" s="18">
        <v>623.72</v>
      </c>
      <c r="J199" s="18">
        <v>13617.23</v>
      </c>
      <c r="K199" s="18">
        <v>156863.67999999999</v>
      </c>
      <c r="L199" s="18"/>
      <c r="M199" s="18"/>
      <c r="N199" s="60"/>
    </row>
    <row r="200" spans="1:14" s="9" customFormat="1" x14ac:dyDescent="0.25">
      <c r="A200" s="71" t="s">
        <v>241</v>
      </c>
      <c r="B200" s="10">
        <f t="shared" si="9"/>
        <v>909.25660000000005</v>
      </c>
      <c r="C200" s="16">
        <f>SUM(Table1[[#This Row],[GFS  ]]*2%)</f>
        <v>909.12660000000005</v>
      </c>
      <c r="D200" s="16">
        <f>SUM(Table1[[#This Row],[Dairy]]*1%)</f>
        <v>0</v>
      </c>
      <c r="E200" s="16">
        <f>SUM(Table1[[#This Row],[Bakery  ]]*1%)</f>
        <v>0</v>
      </c>
      <c r="F200" s="16"/>
      <c r="G200" s="16">
        <f>SUM(Table1[[#This Row],[Classroom  ]]*1%)</f>
        <v>0.13</v>
      </c>
      <c r="H200" s="16">
        <f>SUM(Table1[[#This Row],[Paper   ]]*1%)</f>
        <v>0</v>
      </c>
      <c r="I200" s="18"/>
      <c r="J200" s="18">
        <v>13</v>
      </c>
      <c r="K200" s="18">
        <v>45456.33</v>
      </c>
      <c r="L200" s="18"/>
      <c r="M200" s="18"/>
      <c r="N200" s="60"/>
    </row>
    <row r="201" spans="1:14" s="9" customFormat="1" x14ac:dyDescent="0.25">
      <c r="A201" s="103" t="s">
        <v>369</v>
      </c>
      <c r="B201" s="105">
        <f t="shared" si="9"/>
        <v>3.12</v>
      </c>
      <c r="C201" s="16">
        <f>SUM(Table1[[#This Row],[GFS  ]]*2%)</f>
        <v>0</v>
      </c>
      <c r="D201" s="16">
        <f>SUM(Table1[[#This Row],[Dairy]]*1%)</f>
        <v>0</v>
      </c>
      <c r="E201" s="16">
        <f>SUM(Table1[[#This Row],[Bakery  ]]*1%)</f>
        <v>0</v>
      </c>
      <c r="F201" s="16"/>
      <c r="G201" s="16">
        <f>SUM(Table1[[#This Row],[Classroom  ]]*1%)</f>
        <v>3.12</v>
      </c>
      <c r="H201" s="16">
        <f>SUM(Table1[[#This Row],[Paper   ]]*1%)</f>
        <v>0</v>
      </c>
      <c r="I201" s="18"/>
      <c r="J201" s="18">
        <v>312</v>
      </c>
      <c r="K201" s="18"/>
      <c r="L201" s="90"/>
      <c r="M201" s="18"/>
      <c r="N201" s="70"/>
    </row>
    <row r="202" spans="1:14" s="9" customFormat="1" x14ac:dyDescent="0.25">
      <c r="A202" s="71" t="s">
        <v>46</v>
      </c>
      <c r="B202" s="10">
        <v>11334.35</v>
      </c>
      <c r="C202" s="16">
        <f>SUM(Table1[[#This Row],[GFS  ]]*2%)</f>
        <v>10653.323400000001</v>
      </c>
      <c r="D202" s="16">
        <f>SUM(Table1[[#This Row],[Dairy]]*1%)</f>
        <v>0</v>
      </c>
      <c r="E202" s="16">
        <f>SUM(Table1[[#This Row],[Bakery  ]]*1%)</f>
        <v>0</v>
      </c>
      <c r="F202" s="16"/>
      <c r="G202" s="16">
        <f>SUM(Table1[[#This Row],[Classroom  ]]*1%)</f>
        <v>270.01400000000001</v>
      </c>
      <c r="H202" s="16">
        <f>SUM(Table1[[#This Row],[Paper   ]]*1%)</f>
        <v>411.02190000000002</v>
      </c>
      <c r="I202" s="18">
        <v>41102.19</v>
      </c>
      <c r="J202" s="18">
        <v>27001.4</v>
      </c>
      <c r="K202" s="18">
        <v>532666.17000000004</v>
      </c>
      <c r="L202" s="18"/>
      <c r="M202" s="18"/>
      <c r="N202" s="60"/>
    </row>
    <row r="203" spans="1:14" s="9" customFormat="1" x14ac:dyDescent="0.25">
      <c r="A203" s="103" t="s">
        <v>190</v>
      </c>
      <c r="B203" s="105">
        <f t="shared" si="9"/>
        <v>1.5283000000000002</v>
      </c>
      <c r="C203" s="16">
        <f>SUM(Table1[[#This Row],[GFS  ]]*2%)</f>
        <v>0</v>
      </c>
      <c r="D203" s="16">
        <f>SUM(Table1[[#This Row],[Dairy]]*1%)</f>
        <v>0</v>
      </c>
      <c r="E203" s="16">
        <f>SUM(Table1[[#This Row],[Bakery  ]]*1%)</f>
        <v>0</v>
      </c>
      <c r="F203" s="16"/>
      <c r="G203" s="16">
        <f>SUM(Table1[[#This Row],[Classroom  ]]*1%)</f>
        <v>1.5283000000000002</v>
      </c>
      <c r="H203" s="16">
        <f>SUM(Table1[[#This Row],[Paper   ]]*1%)</f>
        <v>0</v>
      </c>
      <c r="I203" s="18"/>
      <c r="J203" s="18">
        <v>152.83000000000001</v>
      </c>
      <c r="K203" s="18"/>
      <c r="L203" s="18"/>
      <c r="M203" s="18"/>
      <c r="N203" s="60"/>
    </row>
    <row r="204" spans="1:14" s="9" customFormat="1" x14ac:dyDescent="0.25">
      <c r="A204" s="71" t="s">
        <v>323</v>
      </c>
      <c r="B204" s="10">
        <f t="shared" si="9"/>
        <v>182.21360000000001</v>
      </c>
      <c r="C204" s="16">
        <f>SUM(Table1[[#This Row],[GFS  ]]*2%)</f>
        <v>182.21360000000001</v>
      </c>
      <c r="D204" s="16">
        <f>SUM(Table1[[#This Row],[Dairy]]*1%)</f>
        <v>0</v>
      </c>
      <c r="E204" s="16">
        <f>SUM(Table1[[#This Row],[Bakery  ]]*1%)</f>
        <v>0</v>
      </c>
      <c r="F204" s="16"/>
      <c r="G204" s="16">
        <f>SUM(Table1[[#This Row],[Classroom  ]]*1%)</f>
        <v>0</v>
      </c>
      <c r="H204" s="16">
        <f>SUM(Table1[[#This Row],[Paper   ]]*1%)</f>
        <v>0</v>
      </c>
      <c r="I204" s="18"/>
      <c r="J204" s="18"/>
      <c r="K204" s="18">
        <v>9110.68</v>
      </c>
      <c r="L204" s="90"/>
      <c r="M204" s="18"/>
      <c r="N204" s="70"/>
    </row>
    <row r="205" spans="1:14" s="9" customFormat="1" x14ac:dyDescent="0.25">
      <c r="A205" s="103" t="s">
        <v>370</v>
      </c>
      <c r="B205" s="105">
        <f t="shared" si="9"/>
        <v>8.4214000000000002</v>
      </c>
      <c r="C205" s="16">
        <f>SUM(Table1[[#This Row],[GFS  ]]*2%)</f>
        <v>0</v>
      </c>
      <c r="D205" s="16">
        <f>SUM(Table1[[#This Row],[Dairy]]*1%)</f>
        <v>0</v>
      </c>
      <c r="E205" s="16">
        <f>SUM(Table1[[#This Row],[Bakery  ]]*1%)</f>
        <v>0</v>
      </c>
      <c r="F205" s="16"/>
      <c r="G205" s="16">
        <f>SUM(Table1[[#This Row],[Classroom  ]]*1%)</f>
        <v>8.4214000000000002</v>
      </c>
      <c r="H205" s="16">
        <f>SUM(Table1[[#This Row],[Paper   ]]*1%)</f>
        <v>0</v>
      </c>
      <c r="I205" s="18"/>
      <c r="J205" s="18">
        <v>842.14</v>
      </c>
      <c r="K205" s="18"/>
      <c r="L205" s="18"/>
      <c r="M205" s="18"/>
      <c r="N205" s="60"/>
    </row>
    <row r="206" spans="1:14" s="9" customFormat="1" x14ac:dyDescent="0.25">
      <c r="A206" s="71" t="s">
        <v>320</v>
      </c>
      <c r="B206" s="10">
        <f t="shared" si="9"/>
        <v>37.765999999999998</v>
      </c>
      <c r="C206" s="16">
        <f>SUM(Table1[[#This Row],[GFS  ]]*2%)</f>
        <v>0</v>
      </c>
      <c r="D206" s="16">
        <f>SUM(Table1[[#This Row],[Dairy]]*1%)</f>
        <v>0</v>
      </c>
      <c r="E206" s="16">
        <f>SUM(Table1[[#This Row],[Bakery  ]]*1%)</f>
        <v>0</v>
      </c>
      <c r="F206" s="16"/>
      <c r="G206" s="16">
        <f>SUM(Table1[[#This Row],[Classroom  ]]*1%)</f>
        <v>0</v>
      </c>
      <c r="H206" s="16">
        <f>SUM(Table1[[#This Row],[Paper   ]]*1%)</f>
        <v>37.765999999999998</v>
      </c>
      <c r="I206" s="18">
        <v>3776.6</v>
      </c>
      <c r="J206" s="18"/>
      <c r="K206" s="18"/>
      <c r="L206" s="90"/>
      <c r="M206" s="18"/>
      <c r="N206" s="70"/>
    </row>
    <row r="207" spans="1:14" s="9" customFormat="1" x14ac:dyDescent="0.25">
      <c r="A207" s="71" t="s">
        <v>191</v>
      </c>
      <c r="B207" s="10">
        <f t="shared" si="9"/>
        <v>62.8932</v>
      </c>
      <c r="C207" s="16">
        <f>SUM(Table1[[#This Row],[GFS  ]]*2%)</f>
        <v>0</v>
      </c>
      <c r="D207" s="16">
        <f>SUM(Table1[[#This Row],[Dairy]]*1%)</f>
        <v>0</v>
      </c>
      <c r="E207" s="16">
        <f>SUM(Table1[[#This Row],[Bakery  ]]*1%)</f>
        <v>0</v>
      </c>
      <c r="F207" s="16"/>
      <c r="G207" s="16">
        <f>SUM(Table1[[#This Row],[Classroom  ]]*1%)</f>
        <v>62.8932</v>
      </c>
      <c r="H207" s="16">
        <f>SUM(Table1[[#This Row],[Paper   ]]*1%)</f>
        <v>0</v>
      </c>
      <c r="I207" s="18"/>
      <c r="J207" s="18">
        <v>6289.32</v>
      </c>
      <c r="K207" s="18"/>
      <c r="L207" s="18"/>
      <c r="M207" s="18"/>
      <c r="N207" s="60"/>
    </row>
    <row r="208" spans="1:14" s="9" customFormat="1" x14ac:dyDescent="0.25">
      <c r="A208" s="71" t="s">
        <v>146</v>
      </c>
      <c r="B208" s="10">
        <f t="shared" si="9"/>
        <v>8068.1648999999998</v>
      </c>
      <c r="C208" s="16">
        <f>SUM(Table1[[#This Row],[GFS  ]]*2%)</f>
        <v>8023.04</v>
      </c>
      <c r="D208" s="16">
        <f>SUM(Table1[[#This Row],[Dairy]]*1%)</f>
        <v>0</v>
      </c>
      <c r="E208" s="16">
        <f>SUM(Table1[[#This Row],[Bakery  ]]*1%)</f>
        <v>0</v>
      </c>
      <c r="F208" s="16"/>
      <c r="G208" s="16">
        <f>SUM(Table1[[#This Row],[Classroom  ]]*1%)</f>
        <v>45.124899999999997</v>
      </c>
      <c r="H208" s="16">
        <f>SUM(Table1[[#This Row],[Paper   ]]*1%)</f>
        <v>0</v>
      </c>
      <c r="I208" s="18"/>
      <c r="J208" s="18">
        <v>4512.49</v>
      </c>
      <c r="K208" s="18">
        <v>401152</v>
      </c>
      <c r="L208" s="18"/>
      <c r="M208" s="18"/>
      <c r="N208" s="60"/>
    </row>
    <row r="209" spans="1:14" s="9" customFormat="1" x14ac:dyDescent="0.25">
      <c r="A209" s="71" t="s">
        <v>102</v>
      </c>
      <c r="B209" s="10">
        <f t="shared" si="9"/>
        <v>16204.953100000001</v>
      </c>
      <c r="C209" s="16">
        <f>SUM(Table1[[#This Row],[GFS  ]]*2%)</f>
        <v>8386.4438000000009</v>
      </c>
      <c r="D209" s="16">
        <f>SUM(Table1[[#This Row],[Dairy]]*1%)</f>
        <v>0</v>
      </c>
      <c r="E209" s="16">
        <f>SUM(Table1[[#This Row],[Bakery  ]]*1%)</f>
        <v>0</v>
      </c>
      <c r="F209" s="16">
        <v>7325</v>
      </c>
      <c r="G209" s="16">
        <f>SUM(Table1[[#This Row],[Classroom  ]]*1%)</f>
        <v>183.7766</v>
      </c>
      <c r="H209" s="16">
        <f>SUM(Table1[[#This Row],[Paper   ]]*1%)</f>
        <v>309.73270000000002</v>
      </c>
      <c r="I209" s="18">
        <v>30973.27</v>
      </c>
      <c r="J209" s="18">
        <v>18377.66</v>
      </c>
      <c r="K209" s="18">
        <v>419322.19</v>
      </c>
      <c r="L209" s="18"/>
      <c r="M209" s="18"/>
      <c r="N209" s="60"/>
    </row>
    <row r="210" spans="1:14" s="9" customFormat="1" x14ac:dyDescent="0.25">
      <c r="A210" s="71" t="s">
        <v>243</v>
      </c>
      <c r="B210" s="10">
        <f t="shared" si="9"/>
        <v>82.969200000000001</v>
      </c>
      <c r="C210" s="16">
        <f>SUM(Table1[[#This Row],[GFS  ]]*2%)</f>
        <v>82.969200000000001</v>
      </c>
      <c r="D210" s="16">
        <f>SUM(Table1[[#This Row],[Dairy]]*1%)</f>
        <v>0</v>
      </c>
      <c r="E210" s="16">
        <f>SUM(Table1[[#This Row],[Bakery  ]]*1%)</f>
        <v>0</v>
      </c>
      <c r="F210" s="16"/>
      <c r="G210" s="16">
        <f>SUM(Table1[[#This Row],[Classroom  ]]*1%)</f>
        <v>0</v>
      </c>
      <c r="H210" s="16">
        <f>SUM(Table1[[#This Row],[Paper   ]]*1%)</f>
        <v>0</v>
      </c>
      <c r="I210" s="18"/>
      <c r="J210" s="18"/>
      <c r="K210" s="18">
        <v>4148.46</v>
      </c>
      <c r="L210" s="18"/>
      <c r="M210" s="18"/>
      <c r="N210" s="60"/>
    </row>
    <row r="211" spans="1:14" s="9" customFormat="1" x14ac:dyDescent="0.25">
      <c r="A211" s="71" t="s">
        <v>292</v>
      </c>
      <c r="B211" s="10">
        <f t="shared" si="9"/>
        <v>0</v>
      </c>
      <c r="C211" s="16">
        <f>SUM(Table1[[#This Row],[GFS  ]]*2%)</f>
        <v>0</v>
      </c>
      <c r="D211" s="16">
        <f>SUM(Table1[[#This Row],[Dairy]]*1%)</f>
        <v>0</v>
      </c>
      <c r="E211" s="16">
        <f>SUM(Table1[[#This Row],[Bakery  ]]*1%)</f>
        <v>0</v>
      </c>
      <c r="F211" s="16"/>
      <c r="G211" s="16">
        <f>SUM(Table1[[#This Row],[Classroom  ]]*1%)</f>
        <v>0</v>
      </c>
      <c r="H211" s="16">
        <f>SUM(Table1[[#This Row],[Paper   ]]*1%)</f>
        <v>0</v>
      </c>
      <c r="I211" s="18"/>
      <c r="J211" s="18"/>
      <c r="K211" s="18"/>
      <c r="L211" s="18"/>
      <c r="M211" s="18"/>
      <c r="N211" s="70"/>
    </row>
    <row r="212" spans="1:14" s="9" customFormat="1" x14ac:dyDescent="0.25">
      <c r="A212" s="71" t="s">
        <v>159</v>
      </c>
      <c r="B212" s="10">
        <f t="shared" si="9"/>
        <v>4878.2514000000001</v>
      </c>
      <c r="C212" s="16">
        <f>SUM(Table1[[#This Row],[GFS  ]]*2%)</f>
        <v>4878.2514000000001</v>
      </c>
      <c r="D212" s="16">
        <f>SUM(Table1[[#This Row],[Dairy]]*1%)</f>
        <v>0</v>
      </c>
      <c r="E212" s="16">
        <f>SUM(Table1[[#This Row],[Bakery  ]]*1%)</f>
        <v>0</v>
      </c>
      <c r="F212" s="16"/>
      <c r="G212" s="16">
        <f>SUM(Table1[[#This Row],[Classroom  ]]*1%)</f>
        <v>0</v>
      </c>
      <c r="H212" s="16">
        <f>SUM(Table1[[#This Row],[Paper   ]]*1%)</f>
        <v>0</v>
      </c>
      <c r="I212" s="18"/>
      <c r="J212" s="18"/>
      <c r="K212" s="18">
        <v>243912.57</v>
      </c>
      <c r="L212" s="18"/>
      <c r="M212" s="18"/>
      <c r="N212" s="60"/>
    </row>
    <row r="213" spans="1:14" s="9" customFormat="1" x14ac:dyDescent="0.25">
      <c r="A213" s="71" t="s">
        <v>133</v>
      </c>
      <c r="B213" s="10">
        <f t="shared" si="9"/>
        <v>4980.0796000000009</v>
      </c>
      <c r="C213" s="16">
        <f>SUM(Table1[[#This Row],[GFS  ]]*2%)</f>
        <v>4504.4188000000004</v>
      </c>
      <c r="D213" s="16">
        <f>SUM(Table1[[#This Row],[Dairy]]*1%)</f>
        <v>0</v>
      </c>
      <c r="E213" s="16">
        <f>SUM(Table1[[#This Row],[Bakery  ]]*1%)</f>
        <v>0</v>
      </c>
      <c r="F213" s="16"/>
      <c r="G213" s="16">
        <f>SUM(Table1[[#This Row],[Classroom  ]]*1%)</f>
        <v>321.9871</v>
      </c>
      <c r="H213" s="16">
        <f>SUM(Table1[[#This Row],[Paper   ]]*1%)</f>
        <v>153.67370000000003</v>
      </c>
      <c r="I213" s="18">
        <v>15367.37</v>
      </c>
      <c r="J213" s="18">
        <v>32198.71</v>
      </c>
      <c r="K213" s="18">
        <v>225220.94</v>
      </c>
      <c r="L213" s="18"/>
      <c r="M213" s="18"/>
      <c r="N213" s="60"/>
    </row>
    <row r="214" spans="1:14" s="9" customFormat="1" x14ac:dyDescent="0.25">
      <c r="A214" s="71" t="s">
        <v>134</v>
      </c>
      <c r="B214" s="10">
        <f t="shared" si="9"/>
        <v>39.660000000000004</v>
      </c>
      <c r="C214" s="16">
        <f>SUM(Table1[[#This Row],[GFS  ]]*2%)</f>
        <v>0</v>
      </c>
      <c r="D214" s="16">
        <f>SUM(Table1[[#This Row],[Dairy]]*1%)</f>
        <v>0</v>
      </c>
      <c r="E214" s="16">
        <f>SUM(Table1[[#This Row],[Bakery  ]]*1%)</f>
        <v>0</v>
      </c>
      <c r="F214" s="16"/>
      <c r="G214" s="16">
        <f>SUM(Table1[[#This Row],[Classroom  ]]*1%)</f>
        <v>0</v>
      </c>
      <c r="H214" s="16">
        <f>SUM(Table1[[#This Row],[Paper   ]]*1%)</f>
        <v>39.660000000000004</v>
      </c>
      <c r="I214" s="18">
        <v>3966</v>
      </c>
      <c r="J214" s="18"/>
      <c r="K214" s="18"/>
      <c r="L214" s="18"/>
      <c r="M214" s="18"/>
      <c r="N214" s="60"/>
    </row>
    <row r="215" spans="1:14" s="9" customFormat="1" x14ac:dyDescent="0.25">
      <c r="A215" s="71" t="s">
        <v>135</v>
      </c>
      <c r="B215" s="10">
        <f t="shared" si="9"/>
        <v>1988.5703999999998</v>
      </c>
      <c r="C215" s="16">
        <f>SUM(Table1[[#This Row],[GFS  ]]*2%)</f>
        <v>1810.8271999999999</v>
      </c>
      <c r="D215" s="16">
        <f>SUM(Table1[[#This Row],[Dairy]]*1%)</f>
        <v>0</v>
      </c>
      <c r="E215" s="16">
        <f>SUM(Table1[[#This Row],[Bakery  ]]*1%)</f>
        <v>0</v>
      </c>
      <c r="F215" s="16"/>
      <c r="G215" s="16">
        <f>SUM(Table1[[#This Row],[Classroom  ]]*1%)</f>
        <v>92.011200000000017</v>
      </c>
      <c r="H215" s="16">
        <f>SUM(Table1[[#This Row],[Paper   ]]*1%)</f>
        <v>85.732000000000014</v>
      </c>
      <c r="I215" s="18">
        <v>8573.2000000000007</v>
      </c>
      <c r="J215" s="18">
        <v>9201.1200000000008</v>
      </c>
      <c r="K215" s="18">
        <v>90541.36</v>
      </c>
      <c r="L215" s="18"/>
      <c r="M215" s="18"/>
      <c r="N215" s="60"/>
    </row>
    <row r="216" spans="1:14" s="9" customFormat="1" x14ac:dyDescent="0.25">
      <c r="A216" s="71" t="s">
        <v>103</v>
      </c>
      <c r="B216" s="10">
        <f t="shared" si="9"/>
        <v>2227.4601000000002</v>
      </c>
      <c r="C216" s="16">
        <f>SUM(Table1[[#This Row],[GFS  ]]*2%)</f>
        <v>0</v>
      </c>
      <c r="D216" s="16">
        <f>SUM(Table1[[#This Row],[Dairy]]*1%)</f>
        <v>0</v>
      </c>
      <c r="E216" s="16">
        <f>SUM(Table1[[#This Row],[Bakery  ]]*1%)</f>
        <v>0</v>
      </c>
      <c r="F216" s="16">
        <v>2000</v>
      </c>
      <c r="G216" s="16">
        <f>SUM(Table1[[#This Row],[Classroom  ]]*1%)</f>
        <v>66.078299999999999</v>
      </c>
      <c r="H216" s="16">
        <f>SUM(Table1[[#This Row],[Paper   ]]*1%)</f>
        <v>161.3818</v>
      </c>
      <c r="I216" s="18">
        <v>16138.18</v>
      </c>
      <c r="J216" s="18">
        <v>6607.83</v>
      </c>
      <c r="K216" s="18"/>
      <c r="L216" s="18"/>
      <c r="M216" s="18"/>
      <c r="N216" s="60"/>
    </row>
    <row r="217" spans="1:14" s="9" customFormat="1" x14ac:dyDescent="0.25">
      <c r="A217" s="71" t="s">
        <v>104</v>
      </c>
      <c r="B217" s="10">
        <f t="shared" si="9"/>
        <v>4652.8684000000003</v>
      </c>
      <c r="C217" s="16">
        <f>SUM(Table1[[#This Row],[GFS  ]]*2%)</f>
        <v>4652.8684000000003</v>
      </c>
      <c r="D217" s="16">
        <f>SUM(Table1[[#This Row],[Dairy]]*1%)</f>
        <v>0</v>
      </c>
      <c r="E217" s="16">
        <f>SUM(Table1[[#This Row],[Bakery  ]]*1%)</f>
        <v>0</v>
      </c>
      <c r="F217" s="16"/>
      <c r="G217" s="16">
        <f>SUM(Table1[[#This Row],[Classroom  ]]*1%)</f>
        <v>0</v>
      </c>
      <c r="H217" s="16">
        <f>SUM(Table1[[#This Row],[Paper   ]]*1%)</f>
        <v>0</v>
      </c>
      <c r="I217" s="18"/>
      <c r="J217" s="18"/>
      <c r="K217" s="18">
        <v>232643.42</v>
      </c>
      <c r="L217" s="18"/>
      <c r="M217" s="18"/>
      <c r="N217" s="60"/>
    </row>
    <row r="218" spans="1:14" s="9" customFormat="1" x14ac:dyDescent="0.25">
      <c r="A218" s="71" t="s">
        <v>136</v>
      </c>
      <c r="B218" s="10">
        <v>19480.57</v>
      </c>
      <c r="C218" s="16">
        <f>SUM(Table1[[#This Row],[GFS  ]]*2%)</f>
        <v>11226.8094</v>
      </c>
      <c r="D218" s="16">
        <f>SUM(Table1[[#This Row],[Dairy]]*1%)</f>
        <v>0</v>
      </c>
      <c r="E218" s="16">
        <f>SUM(Table1[[#This Row],[Bakery  ]]*1%)</f>
        <v>0</v>
      </c>
      <c r="F218" s="16">
        <v>8075</v>
      </c>
      <c r="G218" s="16">
        <f>SUM(Table1[[#This Row],[Classroom  ]]*1%)</f>
        <v>0</v>
      </c>
      <c r="H218" s="16">
        <f>SUM(Table1[[#This Row],[Paper   ]]*1%)</f>
        <v>178.7552</v>
      </c>
      <c r="I218" s="18">
        <v>17875.52</v>
      </c>
      <c r="J218" s="18"/>
      <c r="K218" s="18">
        <v>561340.47</v>
      </c>
      <c r="L218" s="18"/>
      <c r="M218" s="18"/>
      <c r="N218" s="60"/>
    </row>
    <row r="219" spans="1:14" s="9" customFormat="1" x14ac:dyDescent="0.25">
      <c r="A219" s="71" t="s">
        <v>24</v>
      </c>
      <c r="B219" s="10">
        <f t="shared" si="9"/>
        <v>52.0488</v>
      </c>
      <c r="C219" s="16">
        <f>SUM(Table1[[#This Row],[GFS  ]]*2%)</f>
        <v>0</v>
      </c>
      <c r="D219" s="16">
        <f>SUM(Table1[[#This Row],[Dairy]]*1%)</f>
        <v>0</v>
      </c>
      <c r="E219" s="16">
        <f>SUM(Table1[[#This Row],[Bakery  ]]*1%)</f>
        <v>0</v>
      </c>
      <c r="F219" s="16"/>
      <c r="G219" s="16">
        <f>SUM(Table1[[#This Row],[Classroom  ]]*1%)</f>
        <v>0</v>
      </c>
      <c r="H219" s="16">
        <f>SUM(Table1[[#This Row],[Paper   ]]*1%)</f>
        <v>52.0488</v>
      </c>
      <c r="I219" s="18">
        <v>5204.88</v>
      </c>
      <c r="J219" s="18"/>
      <c r="K219" s="18"/>
      <c r="L219" s="18"/>
      <c r="M219" s="18"/>
      <c r="N219" s="60"/>
    </row>
    <row r="220" spans="1:14" s="9" customFormat="1" x14ac:dyDescent="0.25">
      <c r="A220" s="71" t="s">
        <v>47</v>
      </c>
      <c r="B220" s="10">
        <v>15996.15</v>
      </c>
      <c r="C220" s="16">
        <f>SUM(Table1[[#This Row],[GFS  ]]*2%)</f>
        <v>15648.276000000002</v>
      </c>
      <c r="D220" s="16">
        <f>SUM(Table1[[#This Row],[Dairy]]*1%)</f>
        <v>0</v>
      </c>
      <c r="E220" s="16">
        <f>SUM(Table1[[#This Row],[Bakery  ]]*1%)</f>
        <v>0</v>
      </c>
      <c r="F220" s="16"/>
      <c r="G220" s="16">
        <f>SUM(Table1[[#This Row],[Classroom  ]]*1%)</f>
        <v>10.877599999999999</v>
      </c>
      <c r="H220" s="16">
        <f>SUM(Table1[[#This Row],[Paper   ]]*1%)</f>
        <v>336.99110000000002</v>
      </c>
      <c r="I220" s="18">
        <v>33699.11</v>
      </c>
      <c r="J220" s="18">
        <v>1087.76</v>
      </c>
      <c r="K220" s="18">
        <v>782413.8</v>
      </c>
      <c r="L220" s="18"/>
      <c r="M220" s="18"/>
      <c r="N220" s="60"/>
    </row>
    <row r="221" spans="1:14" s="9" customFormat="1" x14ac:dyDescent="0.25">
      <c r="A221" s="71" t="s">
        <v>25</v>
      </c>
      <c r="B221" s="10">
        <v>125.75</v>
      </c>
      <c r="C221" s="16">
        <f>SUM(Table1[[#This Row],[GFS  ]]*2%)</f>
        <v>0</v>
      </c>
      <c r="D221" s="16">
        <f>SUM(Table1[[#This Row],[Dairy]]*1%)</f>
        <v>0</v>
      </c>
      <c r="E221" s="16">
        <f>SUM(Table1[[#This Row],[Bakery  ]]*1%)</f>
        <v>0</v>
      </c>
      <c r="F221" s="16"/>
      <c r="G221" s="16">
        <f>SUM(Table1[[#This Row],[Classroom  ]]*1%)</f>
        <v>32.924599999999998</v>
      </c>
      <c r="H221" s="16">
        <f>SUM(Table1[[#This Row],[Paper   ]]*1%)</f>
        <v>92.831499999999991</v>
      </c>
      <c r="I221" s="18">
        <v>9283.15</v>
      </c>
      <c r="J221" s="18">
        <v>3292.46</v>
      </c>
      <c r="K221" s="18"/>
      <c r="L221" s="18"/>
      <c r="M221" s="18"/>
      <c r="N221" s="60"/>
    </row>
    <row r="222" spans="1:14" s="9" customFormat="1" x14ac:dyDescent="0.25">
      <c r="A222" s="71" t="s">
        <v>149</v>
      </c>
      <c r="B222" s="10">
        <f t="shared" si="9"/>
        <v>0</v>
      </c>
      <c r="C222" s="16">
        <f>SUM(Table1[[#This Row],[GFS  ]]*2%)</f>
        <v>0</v>
      </c>
      <c r="D222" s="16">
        <f>SUM(Table1[[#This Row],[Dairy]]*1%)</f>
        <v>0</v>
      </c>
      <c r="E222" s="16">
        <f>SUM(Table1[[#This Row],[Bakery  ]]*1%)</f>
        <v>0</v>
      </c>
      <c r="F222" s="16"/>
      <c r="G222" s="16">
        <f>SUM(Table1[[#This Row],[Classroom  ]]*1%)</f>
        <v>0</v>
      </c>
      <c r="H222" s="16">
        <f>SUM(Table1[[#This Row],[Paper   ]]*1%)</f>
        <v>0</v>
      </c>
      <c r="I222" s="18"/>
      <c r="J222" s="18"/>
      <c r="K222" s="18"/>
      <c r="L222" s="18"/>
      <c r="M222" s="18"/>
      <c r="N222" s="60"/>
    </row>
    <row r="223" spans="1:14" s="9" customFormat="1" x14ac:dyDescent="0.25">
      <c r="A223" s="71" t="s">
        <v>137</v>
      </c>
      <c r="B223" s="10">
        <f t="shared" si="9"/>
        <v>12681.6826</v>
      </c>
      <c r="C223" s="16">
        <f>SUM(Table1[[#This Row],[GFS  ]]*2%)</f>
        <v>4316.8797999999997</v>
      </c>
      <c r="D223" s="16">
        <f>SUM(Table1[[#This Row],[Dairy]]*1%)</f>
        <v>0</v>
      </c>
      <c r="E223" s="16">
        <f>SUM(Table1[[#This Row],[Bakery  ]]*1%)</f>
        <v>0</v>
      </c>
      <c r="F223" s="16">
        <v>8250</v>
      </c>
      <c r="G223" s="16">
        <f>SUM(Table1[[#This Row],[Classroom  ]]*1%)</f>
        <v>12.040000000000001</v>
      </c>
      <c r="H223" s="16">
        <f>SUM(Table1[[#This Row],[Paper   ]]*1%)</f>
        <v>102.76280000000001</v>
      </c>
      <c r="I223" s="18">
        <v>10276.280000000001</v>
      </c>
      <c r="J223" s="18">
        <v>1204</v>
      </c>
      <c r="K223" s="18">
        <v>215843.99</v>
      </c>
      <c r="L223" s="18"/>
      <c r="M223" s="18"/>
      <c r="N223" s="60"/>
    </row>
    <row r="224" spans="1:14" s="9" customFormat="1" x14ac:dyDescent="0.25">
      <c r="A224" s="71" t="s">
        <v>48</v>
      </c>
      <c r="B224" s="10">
        <f t="shared" si="9"/>
        <v>183.0146</v>
      </c>
      <c r="C224" s="16">
        <f>SUM(Table1[[#This Row],[GFS  ]]*2%)</f>
        <v>0</v>
      </c>
      <c r="D224" s="16">
        <f>SUM(Table1[[#This Row],[Dairy]]*1%)</f>
        <v>0</v>
      </c>
      <c r="E224" s="16">
        <f>SUM(Table1[[#This Row],[Bakery  ]]*1%)</f>
        <v>0</v>
      </c>
      <c r="F224" s="16"/>
      <c r="G224" s="16">
        <f>SUM(Table1[[#This Row],[Classroom  ]]*1%)</f>
        <v>18.822600000000001</v>
      </c>
      <c r="H224" s="16">
        <f>SUM(Table1[[#This Row],[Paper   ]]*1%)</f>
        <v>164.19200000000001</v>
      </c>
      <c r="I224" s="18">
        <v>16419.2</v>
      </c>
      <c r="J224" s="18">
        <v>1882.26</v>
      </c>
      <c r="K224" s="18"/>
      <c r="L224" s="18"/>
      <c r="M224" s="18"/>
      <c r="N224" s="60"/>
    </row>
    <row r="225" spans="1:14" s="9" customFormat="1" x14ac:dyDescent="0.25">
      <c r="A225" s="71" t="s">
        <v>105</v>
      </c>
      <c r="B225" s="10">
        <f t="shared" si="9"/>
        <v>10009.912800000002</v>
      </c>
      <c r="C225" s="16">
        <f>SUM(Table1[[#This Row],[GFS  ]]*2%)</f>
        <v>6092.9766000000009</v>
      </c>
      <c r="D225" s="16">
        <f>SUM(Table1[[#This Row],[Dairy]]*1%)</f>
        <v>0</v>
      </c>
      <c r="E225" s="16">
        <f>SUM(Table1[[#This Row],[Bakery  ]]*1%)</f>
        <v>0</v>
      </c>
      <c r="F225" s="16">
        <v>3725</v>
      </c>
      <c r="G225" s="16">
        <f>SUM(Table1[[#This Row],[Classroom  ]]*1%)</f>
        <v>34.453800000000001</v>
      </c>
      <c r="H225" s="16">
        <f>SUM(Table1[[#This Row],[Paper   ]]*1%)</f>
        <v>157.48240000000001</v>
      </c>
      <c r="I225" s="18">
        <v>15748.24</v>
      </c>
      <c r="J225" s="18">
        <v>3445.38</v>
      </c>
      <c r="K225" s="18">
        <v>304648.83</v>
      </c>
      <c r="L225" s="18"/>
      <c r="M225" s="18"/>
      <c r="N225" s="60"/>
    </row>
    <row r="226" spans="1:14" s="9" customFormat="1" x14ac:dyDescent="0.25">
      <c r="A226" s="71" t="s">
        <v>49</v>
      </c>
      <c r="B226" s="10">
        <f t="shared" si="9"/>
        <v>7277.3495999999996</v>
      </c>
      <c r="C226" s="16">
        <f>SUM(Table1[[#This Row],[GFS  ]]*2%)</f>
        <v>6887.4964</v>
      </c>
      <c r="D226" s="16">
        <f>SUM(Table1[[#This Row],[Dairy]]*1%)</f>
        <v>0</v>
      </c>
      <c r="E226" s="16">
        <f>SUM(Table1[[#This Row],[Bakery  ]]*1%)</f>
        <v>0</v>
      </c>
      <c r="F226" s="16"/>
      <c r="G226" s="16">
        <f>SUM(Table1[[#This Row],[Classroom  ]]*1%)</f>
        <v>143.33080000000001</v>
      </c>
      <c r="H226" s="16">
        <f>SUM(Table1[[#This Row],[Paper   ]]*1%)</f>
        <v>246.52240000000003</v>
      </c>
      <c r="I226" s="18">
        <v>24652.240000000002</v>
      </c>
      <c r="J226" s="18">
        <v>14333.08</v>
      </c>
      <c r="K226" s="18">
        <v>344374.82</v>
      </c>
      <c r="L226" s="18"/>
      <c r="M226" s="18"/>
      <c r="N226" s="60"/>
    </row>
    <row r="227" spans="1:14" s="9" customFormat="1" x14ac:dyDescent="0.25">
      <c r="A227" s="71" t="s">
        <v>201</v>
      </c>
      <c r="B227" s="10">
        <f t="shared" si="9"/>
        <v>5365.6536999999998</v>
      </c>
      <c r="C227" s="16">
        <f>SUM(Table1[[#This Row],[GFS  ]]*2%)</f>
        <v>4523.7071999999998</v>
      </c>
      <c r="D227" s="16">
        <f>SUM(Table1[[#This Row],[Dairy]]*1%)</f>
        <v>0</v>
      </c>
      <c r="E227" s="16">
        <f>SUM(Table1[[#This Row],[Bakery  ]]*1%)</f>
        <v>0</v>
      </c>
      <c r="F227" s="16"/>
      <c r="G227" s="16">
        <f>SUM(Table1[[#This Row],[Classroom  ]]*1%)</f>
        <v>548.80250000000001</v>
      </c>
      <c r="H227" s="16">
        <f>SUM(Table1[[#This Row],[Paper   ]]*1%)</f>
        <v>293.14400000000001</v>
      </c>
      <c r="I227" s="18">
        <v>29314.400000000001</v>
      </c>
      <c r="J227" s="18">
        <v>54880.25</v>
      </c>
      <c r="K227" s="18">
        <v>226185.36</v>
      </c>
      <c r="L227" s="18"/>
      <c r="M227" s="18"/>
      <c r="N227" s="60"/>
    </row>
    <row r="228" spans="1:14" s="9" customFormat="1" x14ac:dyDescent="0.25">
      <c r="A228" s="71" t="s">
        <v>283</v>
      </c>
      <c r="B228" s="10">
        <f t="shared" si="9"/>
        <v>1841.1912</v>
      </c>
      <c r="C228" s="16">
        <f>SUM(Table1[[#This Row],[GFS  ]]*2%)</f>
        <v>1836.8712</v>
      </c>
      <c r="D228" s="16">
        <f>SUM(Table1[[#This Row],[Dairy]]*1%)</f>
        <v>0</v>
      </c>
      <c r="E228" s="16">
        <f>SUM(Table1[[#This Row],[Bakery  ]]*1%)</f>
        <v>0</v>
      </c>
      <c r="F228" s="16"/>
      <c r="G228" s="16">
        <f>SUM(Table1[[#This Row],[Classroom  ]]*1%)</f>
        <v>4.32</v>
      </c>
      <c r="H228" s="16">
        <f>SUM(Table1[[#This Row],[Paper   ]]*1%)</f>
        <v>0</v>
      </c>
      <c r="I228" s="18"/>
      <c r="J228" s="18">
        <v>432</v>
      </c>
      <c r="K228" s="18">
        <v>91843.56</v>
      </c>
      <c r="L228" s="18"/>
      <c r="M228" s="18"/>
      <c r="N228" s="70"/>
    </row>
    <row r="229" spans="1:14" s="9" customFormat="1" x14ac:dyDescent="0.25">
      <c r="A229" s="71" t="s">
        <v>138</v>
      </c>
      <c r="B229" s="10">
        <f t="shared" si="9"/>
        <v>4426.0078000000012</v>
      </c>
      <c r="C229" s="16">
        <f>SUM(Table1[[#This Row],[GFS  ]]*2%)</f>
        <v>4334.7090000000007</v>
      </c>
      <c r="D229" s="16">
        <f>SUM(Table1[[#This Row],[Dairy]]*1%)</f>
        <v>0</v>
      </c>
      <c r="E229" s="16">
        <f>SUM(Table1[[#This Row],[Bakery  ]]*1%)</f>
        <v>0</v>
      </c>
      <c r="F229" s="16"/>
      <c r="G229" s="16">
        <f>SUM(Table1[[#This Row],[Classroom  ]]*1%)</f>
        <v>25.328299999999999</v>
      </c>
      <c r="H229" s="16">
        <f>SUM(Table1[[#This Row],[Paper   ]]*1%)</f>
        <v>65.970500000000001</v>
      </c>
      <c r="I229" s="18">
        <v>6597.05</v>
      </c>
      <c r="J229" s="18">
        <v>2532.83</v>
      </c>
      <c r="K229" s="18">
        <v>216735.45</v>
      </c>
      <c r="L229" s="18"/>
      <c r="M229" s="18"/>
      <c r="N229" s="60"/>
    </row>
    <row r="230" spans="1:14" s="9" customFormat="1" x14ac:dyDescent="0.25">
      <c r="A230" s="71" t="s">
        <v>50</v>
      </c>
      <c r="B230" s="10">
        <f t="shared" si="9"/>
        <v>10717.4516</v>
      </c>
      <c r="C230" s="16">
        <f>SUM(Table1[[#This Row],[GFS  ]]*2%)</f>
        <v>10711.372600000001</v>
      </c>
      <c r="D230" s="16">
        <f>SUM(Table1[[#This Row],[Dairy]]*1%)</f>
        <v>0</v>
      </c>
      <c r="E230" s="16">
        <f>SUM(Table1[[#This Row],[Bakery  ]]*1%)</f>
        <v>0</v>
      </c>
      <c r="F230" s="16"/>
      <c r="G230" s="16">
        <f>SUM(Table1[[#This Row],[Classroom  ]]*1%)</f>
        <v>6.0789999999999997</v>
      </c>
      <c r="H230" s="16">
        <f>SUM(Table1[[#This Row],[Paper   ]]*1%)</f>
        <v>0</v>
      </c>
      <c r="I230" s="18"/>
      <c r="J230" s="18">
        <v>607.9</v>
      </c>
      <c r="K230" s="18">
        <v>535568.63</v>
      </c>
      <c r="L230" s="18"/>
      <c r="M230" s="18"/>
      <c r="N230" s="60"/>
    </row>
    <row r="231" spans="1:14" s="9" customFormat="1" x14ac:dyDescent="0.25">
      <c r="A231" s="71" t="s">
        <v>170</v>
      </c>
      <c r="B231" s="10">
        <f t="shared" ref="B231:B247" si="10">SUM(C231,D231,E231,F231,G231,H231)</f>
        <v>0</v>
      </c>
      <c r="C231" s="16">
        <f>SUM(Table1[[#This Row],[GFS  ]]*2%)</f>
        <v>0</v>
      </c>
      <c r="D231" s="16">
        <f>SUM(Table1[[#This Row],[Dairy]]*1%)</f>
        <v>0</v>
      </c>
      <c r="E231" s="16">
        <f>SUM(Table1[[#This Row],[Bakery  ]]*1%)</f>
        <v>0</v>
      </c>
      <c r="F231" s="16"/>
      <c r="G231" s="16">
        <f>SUM(Table1[[#This Row],[Classroom  ]]*1%)</f>
        <v>0</v>
      </c>
      <c r="H231" s="16">
        <f>SUM(Table1[[#This Row],[Paper   ]]*1%)</f>
        <v>0</v>
      </c>
      <c r="I231" s="18"/>
      <c r="J231" s="18"/>
      <c r="K231" s="18"/>
      <c r="L231" s="18"/>
      <c r="M231" s="18"/>
      <c r="N231" s="60"/>
    </row>
    <row r="232" spans="1:14" s="9" customFormat="1" x14ac:dyDescent="0.25">
      <c r="A232" s="103" t="s">
        <v>139</v>
      </c>
      <c r="B232" s="105">
        <f t="shared" si="10"/>
        <v>0.54390000000000005</v>
      </c>
      <c r="C232" s="16">
        <f>SUM(Table1[[#This Row],[GFS  ]]*2%)</f>
        <v>0</v>
      </c>
      <c r="D232" s="16">
        <f>SUM(Table1[[#This Row],[Dairy]]*1%)</f>
        <v>0</v>
      </c>
      <c r="E232" s="16">
        <f>SUM(Table1[[#This Row],[Bakery  ]]*1%)</f>
        <v>0</v>
      </c>
      <c r="F232" s="16"/>
      <c r="G232" s="16">
        <f>SUM(Table1[[#This Row],[Classroom  ]]*1%)</f>
        <v>0.54390000000000005</v>
      </c>
      <c r="H232" s="16">
        <f>SUM(Table1[[#This Row],[Paper   ]]*1%)</f>
        <v>0</v>
      </c>
      <c r="I232" s="18"/>
      <c r="J232" s="18">
        <v>54.39</v>
      </c>
      <c r="K232" s="18"/>
      <c r="L232" s="18"/>
      <c r="M232" s="18"/>
      <c r="N232" s="60"/>
    </row>
    <row r="233" spans="1:14" s="9" customFormat="1" x14ac:dyDescent="0.25">
      <c r="A233" s="71" t="s">
        <v>115</v>
      </c>
      <c r="B233" s="10">
        <f t="shared" si="10"/>
        <v>8786.7072000000007</v>
      </c>
      <c r="C233" s="16">
        <f>SUM(Table1[[#This Row],[GFS  ]]*2%)</f>
        <v>0</v>
      </c>
      <c r="D233" s="16">
        <f>SUM(Table1[[#This Row],[Dairy]]*1%)</f>
        <v>0</v>
      </c>
      <c r="E233" s="16">
        <f>SUM(Table1[[#This Row],[Bakery  ]]*1%)</f>
        <v>0</v>
      </c>
      <c r="F233" s="16">
        <v>8700</v>
      </c>
      <c r="G233" s="16">
        <f>SUM(Table1[[#This Row],[Classroom  ]]*1%)</f>
        <v>86.7072</v>
      </c>
      <c r="H233" s="16">
        <f>SUM(Table1[[#This Row],[Paper   ]]*1%)</f>
        <v>0</v>
      </c>
      <c r="I233" s="18"/>
      <c r="J233" s="18">
        <v>8670.7199999999993</v>
      </c>
      <c r="K233" s="18"/>
      <c r="L233" s="18"/>
      <c r="M233" s="18"/>
      <c r="N233" s="60"/>
    </row>
    <row r="234" spans="1:14" s="9" customFormat="1" x14ac:dyDescent="0.25">
      <c r="A234" s="103" t="s">
        <v>371</v>
      </c>
      <c r="B234" s="105">
        <f t="shared" si="10"/>
        <v>0.66300000000000003</v>
      </c>
      <c r="C234" s="16">
        <f>SUM(Table1[[#This Row],[GFS  ]]*2%)</f>
        <v>0</v>
      </c>
      <c r="D234" s="16">
        <f>SUM(Table1[[#This Row],[Dairy]]*1%)</f>
        <v>0</v>
      </c>
      <c r="E234" s="16">
        <f>SUM(Table1[[#This Row],[Bakery  ]]*1%)</f>
        <v>0</v>
      </c>
      <c r="F234" s="16"/>
      <c r="G234" s="16">
        <f>SUM(Table1[[#This Row],[Classroom  ]]*1%)</f>
        <v>0.66300000000000003</v>
      </c>
      <c r="H234" s="16">
        <f>SUM(Table1[[#This Row],[Paper   ]]*1%)</f>
        <v>0</v>
      </c>
      <c r="I234" s="18"/>
      <c r="J234" s="18">
        <v>66.3</v>
      </c>
      <c r="K234" s="18"/>
      <c r="L234" s="90"/>
      <c r="M234" s="18"/>
      <c r="N234" s="70"/>
    </row>
    <row r="235" spans="1:14" s="9" customFormat="1" x14ac:dyDescent="0.25">
      <c r="A235" s="71" t="s">
        <v>51</v>
      </c>
      <c r="B235" s="10">
        <f t="shared" si="10"/>
        <v>9148.8165000000008</v>
      </c>
      <c r="C235" s="16">
        <f>SUM(Table1[[#This Row],[GFS  ]]*2%)</f>
        <v>9126.7752</v>
      </c>
      <c r="D235" s="16">
        <f>SUM(Table1[[#This Row],[Dairy]]*1%)</f>
        <v>0</v>
      </c>
      <c r="E235" s="16">
        <f>SUM(Table1[[#This Row],[Bakery  ]]*1%)</f>
        <v>0</v>
      </c>
      <c r="F235" s="16"/>
      <c r="G235" s="16">
        <f>SUM(Table1[[#This Row],[Classroom  ]]*1%)</f>
        <v>22.041300000000003</v>
      </c>
      <c r="H235" s="16">
        <f>SUM(Table1[[#This Row],[Paper   ]]*1%)</f>
        <v>0</v>
      </c>
      <c r="I235" s="18"/>
      <c r="J235" s="18">
        <v>2204.13</v>
      </c>
      <c r="K235" s="18">
        <v>456338.76</v>
      </c>
      <c r="L235" s="18"/>
      <c r="M235" s="18"/>
      <c r="N235" s="60"/>
    </row>
    <row r="236" spans="1:14" s="9" customFormat="1" x14ac:dyDescent="0.25">
      <c r="A236" s="71" t="s">
        <v>106</v>
      </c>
      <c r="B236" s="10">
        <f t="shared" si="10"/>
        <v>3704.1441</v>
      </c>
      <c r="C236" s="16">
        <f>SUM(Table1[[#This Row],[GFS  ]]*2%)</f>
        <v>3491.8447999999999</v>
      </c>
      <c r="D236" s="16">
        <f>SUM(Table1[[#This Row],[Dairy]]*1%)</f>
        <v>0</v>
      </c>
      <c r="E236" s="16">
        <f>SUM(Table1[[#This Row],[Bakery  ]]*1%)</f>
        <v>0</v>
      </c>
      <c r="F236" s="16"/>
      <c r="G236" s="16">
        <f>SUM(Table1[[#This Row],[Classroom  ]]*1%)</f>
        <v>33.042299999999997</v>
      </c>
      <c r="H236" s="16">
        <f>SUM(Table1[[#This Row],[Paper   ]]*1%)</f>
        <v>179.25700000000001</v>
      </c>
      <c r="I236" s="18">
        <v>17925.7</v>
      </c>
      <c r="J236" s="18">
        <v>3304.23</v>
      </c>
      <c r="K236" s="18">
        <v>174592.24</v>
      </c>
      <c r="L236" s="18"/>
      <c r="M236" s="18"/>
      <c r="N236" s="60"/>
    </row>
    <row r="237" spans="1:14" s="9" customFormat="1" x14ac:dyDescent="0.25">
      <c r="A237" s="71" t="s">
        <v>168</v>
      </c>
      <c r="B237" s="10">
        <f t="shared" si="10"/>
        <v>46.389899999999997</v>
      </c>
      <c r="C237" s="16">
        <f>SUM(Table1[[#This Row],[GFS  ]]*2%)</f>
        <v>0</v>
      </c>
      <c r="D237" s="16">
        <f>SUM(Table1[[#This Row],[Dairy]]*1%)</f>
        <v>0</v>
      </c>
      <c r="E237" s="16">
        <f>SUM(Table1[[#This Row],[Bakery  ]]*1%)</f>
        <v>0</v>
      </c>
      <c r="F237" s="16"/>
      <c r="G237" s="16">
        <f>SUM(Table1[[#This Row],[Classroom  ]]*1%)</f>
        <v>46.389899999999997</v>
      </c>
      <c r="H237" s="16">
        <f>SUM(Table1[[#This Row],[Paper   ]]*1%)</f>
        <v>0</v>
      </c>
      <c r="I237" s="18"/>
      <c r="J237" s="18">
        <v>4638.99</v>
      </c>
      <c r="K237" s="18"/>
      <c r="L237" s="18"/>
      <c r="M237" s="18"/>
      <c r="N237" s="60"/>
    </row>
    <row r="238" spans="1:14" s="9" customFormat="1" x14ac:dyDescent="0.25">
      <c r="A238" s="71" t="s">
        <v>26</v>
      </c>
      <c r="B238" s="10">
        <f t="shared" si="10"/>
        <v>1425</v>
      </c>
      <c r="C238" s="16">
        <f>SUM(Table1[[#This Row],[GFS  ]]*2%)</f>
        <v>0</v>
      </c>
      <c r="D238" s="16">
        <f>SUM(Table1[[#This Row],[Dairy]]*1%)</f>
        <v>0</v>
      </c>
      <c r="E238" s="16">
        <f>SUM(Table1[[#This Row],[Bakery  ]]*1%)</f>
        <v>0</v>
      </c>
      <c r="F238" s="16">
        <v>1425</v>
      </c>
      <c r="G238" s="16">
        <f>SUM(Table1[[#This Row],[Classroom  ]]*1%)</f>
        <v>0</v>
      </c>
      <c r="H238" s="16">
        <f>SUM(Table1[[#This Row],[Paper   ]]*1%)</f>
        <v>0</v>
      </c>
      <c r="I238" s="18"/>
      <c r="J238" s="18"/>
      <c r="K238" s="18"/>
      <c r="L238" s="18"/>
      <c r="M238" s="18"/>
      <c r="N238" s="60"/>
    </row>
    <row r="239" spans="1:14" s="9" customFormat="1" x14ac:dyDescent="0.25">
      <c r="A239" s="71" t="s">
        <v>52</v>
      </c>
      <c r="B239" s="10">
        <f t="shared" si="10"/>
        <v>9529.9789000000001</v>
      </c>
      <c r="C239" s="16">
        <f>SUM(Table1[[#This Row],[GFS  ]]*2%)</f>
        <v>8940.840400000001</v>
      </c>
      <c r="D239" s="16">
        <f>SUM(Table1[[#This Row],[Dairy]]*1%)</f>
        <v>0</v>
      </c>
      <c r="E239" s="16">
        <f>SUM(Table1[[#This Row],[Bakery  ]]*1%)</f>
        <v>0</v>
      </c>
      <c r="F239" s="16"/>
      <c r="G239" s="16">
        <f>SUM(Table1[[#This Row],[Classroom  ]]*1%)</f>
        <v>10.1228</v>
      </c>
      <c r="H239" s="16">
        <f>SUM(Table1[[#This Row],[Paper   ]]*1%)</f>
        <v>579.01570000000004</v>
      </c>
      <c r="I239" s="18">
        <v>57901.57</v>
      </c>
      <c r="J239" s="18">
        <v>1012.28</v>
      </c>
      <c r="K239" s="18">
        <v>447042.02</v>
      </c>
      <c r="L239" s="18"/>
      <c r="M239" s="18"/>
      <c r="N239" s="60"/>
    </row>
    <row r="240" spans="1:14" s="9" customFormat="1" x14ac:dyDescent="0.25">
      <c r="A240" s="71" t="s">
        <v>322</v>
      </c>
      <c r="B240" s="10">
        <f t="shared" si="10"/>
        <v>1042.3806</v>
      </c>
      <c r="C240" s="16">
        <f>SUM(Table1[[#This Row],[GFS  ]]*2%)</f>
        <v>1042.3806</v>
      </c>
      <c r="D240" s="16">
        <f>SUM(Table1[[#This Row],[Dairy]]*1%)</f>
        <v>0</v>
      </c>
      <c r="E240" s="16">
        <f>SUM(Table1[[#This Row],[Bakery  ]]*1%)</f>
        <v>0</v>
      </c>
      <c r="F240" s="16"/>
      <c r="G240" s="16">
        <f>SUM(Table1[[#This Row],[Classroom  ]]*1%)</f>
        <v>0</v>
      </c>
      <c r="H240" s="16">
        <f>SUM(Table1[[#This Row],[Paper   ]]*1%)</f>
        <v>0</v>
      </c>
      <c r="I240" s="18"/>
      <c r="J240" s="18"/>
      <c r="K240" s="18">
        <v>52119.03</v>
      </c>
      <c r="L240" s="90"/>
      <c r="M240" s="18"/>
      <c r="N240" s="70"/>
    </row>
    <row r="241" spans="1:14" s="9" customFormat="1" x14ac:dyDescent="0.25">
      <c r="A241" s="71" t="s">
        <v>27</v>
      </c>
      <c r="B241" s="10">
        <f t="shared" si="10"/>
        <v>4266.1614000000009</v>
      </c>
      <c r="C241" s="16">
        <f>SUM(Table1[[#This Row],[GFS  ]]*2%)</f>
        <v>4245.4544000000005</v>
      </c>
      <c r="D241" s="16">
        <f>SUM(Table1[[#This Row],[Dairy]]*1%)</f>
        <v>0</v>
      </c>
      <c r="E241" s="16">
        <f>SUM(Table1[[#This Row],[Bakery  ]]*1%)</f>
        <v>0</v>
      </c>
      <c r="F241" s="16"/>
      <c r="G241" s="16">
        <f>SUM(Table1[[#This Row],[Classroom  ]]*1%)</f>
        <v>1.1479999999999999</v>
      </c>
      <c r="H241" s="16">
        <f>SUM(Table1[[#This Row],[Paper   ]]*1%)</f>
        <v>19.559000000000001</v>
      </c>
      <c r="I241" s="18">
        <v>1955.9</v>
      </c>
      <c r="J241" s="18">
        <v>114.8</v>
      </c>
      <c r="K241" s="18">
        <v>212272.72</v>
      </c>
      <c r="L241" s="18"/>
      <c r="M241" s="18"/>
      <c r="N241" s="60"/>
    </row>
    <row r="242" spans="1:14" s="9" customFormat="1" x14ac:dyDescent="0.25">
      <c r="A242" s="108" t="s">
        <v>329</v>
      </c>
      <c r="B242" s="105">
        <f t="shared" si="10"/>
        <v>0.78520000000000001</v>
      </c>
      <c r="C242" s="99">
        <f>SUM(Table1[[#This Row],[GFS  ]]*2%)</f>
        <v>0</v>
      </c>
      <c r="D242" s="99">
        <f>SUM(Table1[[#This Row],[Dairy]]*1%)</f>
        <v>0</v>
      </c>
      <c r="E242" s="99">
        <f>SUM(Table1[[#This Row],[Bakery  ]]*1%)</f>
        <v>0</v>
      </c>
      <c r="F242" s="99"/>
      <c r="G242" s="16">
        <f>SUM(Table1[[#This Row],[Classroom  ]]*1%)</f>
        <v>0.78520000000000001</v>
      </c>
      <c r="H242" s="16">
        <f>SUM(Table1[[#This Row],[Paper   ]]*1%)</f>
        <v>0</v>
      </c>
      <c r="I242" s="97"/>
      <c r="J242" s="97">
        <v>78.52</v>
      </c>
      <c r="K242" s="97"/>
      <c r="L242" s="96"/>
      <c r="M242" s="97"/>
      <c r="N242" s="98"/>
    </row>
    <row r="243" spans="1:14" s="9" customFormat="1" x14ac:dyDescent="0.25">
      <c r="A243" s="71" t="s">
        <v>192</v>
      </c>
      <c r="B243" s="10">
        <v>47.85</v>
      </c>
      <c r="C243" s="16">
        <f>SUM(Table1[[#This Row],[GFS  ]]*2%)</f>
        <v>0</v>
      </c>
      <c r="D243" s="16">
        <f>SUM(Table1[[#This Row],[Dairy]]*1%)</f>
        <v>0</v>
      </c>
      <c r="E243" s="16">
        <f>SUM(Table1[[#This Row],[Bakery  ]]*1%)</f>
        <v>0</v>
      </c>
      <c r="F243" s="16"/>
      <c r="G243" s="16">
        <f>SUM(Table1[[#This Row],[Classroom  ]]*1%)</f>
        <v>22.994200000000003</v>
      </c>
      <c r="H243" s="16">
        <f>SUM(Table1[[#This Row],[Paper   ]]*1%)</f>
        <v>24.864000000000001</v>
      </c>
      <c r="I243" s="18">
        <v>2486.4</v>
      </c>
      <c r="J243" s="18">
        <v>2299.42</v>
      </c>
      <c r="K243" s="18"/>
      <c r="L243" s="18"/>
      <c r="M243" s="18"/>
      <c r="N243" s="60"/>
    </row>
    <row r="244" spans="1:14" s="9" customFormat="1" x14ac:dyDescent="0.25">
      <c r="A244" s="71" t="s">
        <v>53</v>
      </c>
      <c r="B244" s="10">
        <f t="shared" si="10"/>
        <v>325.39249999999998</v>
      </c>
      <c r="C244" s="16">
        <f>SUM(Table1[[#This Row],[GFS  ]]*2%)</f>
        <v>0</v>
      </c>
      <c r="D244" s="16">
        <f>SUM(Table1[[#This Row],[Dairy]]*1%)</f>
        <v>0</v>
      </c>
      <c r="E244" s="16">
        <f>SUM(Table1[[#This Row],[Bakery  ]]*1%)</f>
        <v>0</v>
      </c>
      <c r="F244" s="16"/>
      <c r="G244" s="16">
        <f>SUM(Table1[[#This Row],[Classroom  ]]*1%)</f>
        <v>57.642499999999998</v>
      </c>
      <c r="H244" s="16">
        <f>SUM(Table1[[#This Row],[Paper   ]]*1%)</f>
        <v>267.75</v>
      </c>
      <c r="I244" s="18">
        <v>26775</v>
      </c>
      <c r="J244" s="18">
        <v>5764.25</v>
      </c>
      <c r="K244" s="18"/>
      <c r="L244" s="18"/>
      <c r="M244" s="18"/>
      <c r="N244" s="60"/>
    </row>
    <row r="245" spans="1:14" s="9" customFormat="1" x14ac:dyDescent="0.25">
      <c r="A245" s="71" t="s">
        <v>54</v>
      </c>
      <c r="B245" s="10">
        <f t="shared" si="10"/>
        <v>8200.4629999999997</v>
      </c>
      <c r="C245" s="16">
        <f>SUM(Table1[[#This Row],[GFS  ]]*2%)</f>
        <v>8200.4629999999997</v>
      </c>
      <c r="D245" s="16">
        <f>SUM(Table1[[#This Row],[Dairy]]*1%)</f>
        <v>0</v>
      </c>
      <c r="E245" s="16">
        <f>SUM(Table1[[#This Row],[Bakery  ]]*1%)</f>
        <v>0</v>
      </c>
      <c r="F245" s="16"/>
      <c r="G245" s="16">
        <f>SUM(Table1[[#This Row],[Classroom  ]]*1%)</f>
        <v>0</v>
      </c>
      <c r="H245" s="16">
        <f>SUM(Table1[[#This Row],[Paper   ]]*1%)</f>
        <v>0</v>
      </c>
      <c r="I245" s="18"/>
      <c r="J245" s="18"/>
      <c r="K245" s="18">
        <v>410023.15</v>
      </c>
      <c r="L245" s="18"/>
      <c r="M245" s="18"/>
      <c r="N245" s="60"/>
    </row>
    <row r="246" spans="1:14" s="9" customFormat="1" x14ac:dyDescent="0.25">
      <c r="A246" s="71" t="s">
        <v>142</v>
      </c>
      <c r="B246" s="10">
        <f t="shared" si="10"/>
        <v>14317.419100000001</v>
      </c>
      <c r="C246" s="16">
        <f>SUM(Table1[[#This Row],[GFS  ]]*2%)</f>
        <v>13831.8164</v>
      </c>
      <c r="D246" s="16">
        <f>SUM(Table1[[#This Row],[Dairy]]*1%)</f>
        <v>0</v>
      </c>
      <c r="E246" s="16">
        <f>SUM(Table1[[#This Row],[Bakery  ]]*1%)</f>
        <v>0</v>
      </c>
      <c r="F246" s="16"/>
      <c r="G246" s="16">
        <f>SUM(Table1[[#This Row],[Classroom  ]]*1%)</f>
        <v>24.513800000000003</v>
      </c>
      <c r="H246" s="16">
        <f>SUM(Table1[[#This Row],[Paper   ]]*1%)</f>
        <v>461.08890000000002</v>
      </c>
      <c r="I246" s="18">
        <v>46108.89</v>
      </c>
      <c r="J246" s="18">
        <v>2451.38</v>
      </c>
      <c r="K246" s="18">
        <v>691590.82</v>
      </c>
      <c r="L246" s="18"/>
      <c r="M246" s="18"/>
      <c r="N246" s="60"/>
    </row>
    <row r="247" spans="1:14" s="9" customFormat="1" x14ac:dyDescent="0.25">
      <c r="A247" s="71" t="s">
        <v>140</v>
      </c>
      <c r="B247" s="10">
        <f t="shared" si="10"/>
        <v>68.128999999999991</v>
      </c>
      <c r="C247" s="16">
        <f>SUM(Table1[[#This Row],[GFS  ]]*2%)</f>
        <v>0</v>
      </c>
      <c r="D247" s="16">
        <f>SUM(Table1[[#This Row],[Dairy]]*1%)</f>
        <v>0</v>
      </c>
      <c r="E247" s="16">
        <f>SUM(Table1[[#This Row],[Bakery  ]]*1%)</f>
        <v>0</v>
      </c>
      <c r="F247" s="16"/>
      <c r="G247" s="16">
        <f>SUM(Table1[[#This Row],[Classroom  ]]*1%)</f>
        <v>0</v>
      </c>
      <c r="H247" s="16">
        <f>SUM(Table1[[#This Row],[Paper   ]]*1%)</f>
        <v>68.128999999999991</v>
      </c>
      <c r="I247" s="18">
        <v>6812.9</v>
      </c>
      <c r="J247" s="18"/>
      <c r="K247" s="18"/>
      <c r="L247" s="18"/>
      <c r="M247" s="18"/>
      <c r="N247" s="62"/>
    </row>
    <row r="248" spans="1:14" s="9" customFormat="1" ht="17.25" thickBot="1" x14ac:dyDescent="0.3">
      <c r="A248" s="54" t="s">
        <v>275</v>
      </c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77"/>
    </row>
    <row r="249" spans="1:14" s="9" customFormat="1" ht="17.25" thickTop="1" x14ac:dyDescent="0.25">
      <c r="A249" s="55" t="s">
        <v>203</v>
      </c>
      <c r="B249" s="27"/>
      <c r="C249" s="27"/>
      <c r="D249" s="10">
        <f>SUM(M249*1%)</f>
        <v>0</v>
      </c>
      <c r="E249" s="27"/>
      <c r="F249" s="27"/>
      <c r="G249" s="27"/>
      <c r="H249" s="27"/>
      <c r="I249" s="28"/>
      <c r="J249" s="28"/>
      <c r="K249" s="28"/>
      <c r="L249" s="28"/>
      <c r="M249" s="24"/>
    </row>
    <row r="250" spans="1:14" s="9" customFormat="1" x14ac:dyDescent="0.25">
      <c r="A250" s="54" t="s">
        <v>204</v>
      </c>
      <c r="B250" s="26"/>
      <c r="C250" s="26"/>
      <c r="D250" s="10">
        <f t="shared" ref="D250:D257" si="11">SUM(M250*1%)</f>
        <v>0</v>
      </c>
      <c r="E250" s="26"/>
      <c r="F250" s="26"/>
      <c r="G250" s="26"/>
      <c r="H250" s="26"/>
      <c r="I250" s="24"/>
      <c r="J250" s="24"/>
      <c r="K250" s="24"/>
      <c r="L250" s="24"/>
      <c r="M250" s="24"/>
    </row>
    <row r="251" spans="1:14" s="9" customFormat="1" x14ac:dyDescent="0.25">
      <c r="A251" s="54" t="s">
        <v>209</v>
      </c>
      <c r="B251" s="26"/>
      <c r="C251" s="26"/>
      <c r="D251" s="10">
        <f t="shared" si="11"/>
        <v>0</v>
      </c>
      <c r="E251" s="26"/>
      <c r="F251" s="26"/>
      <c r="G251" s="26"/>
      <c r="H251" s="26"/>
      <c r="I251" s="24"/>
      <c r="J251" s="24"/>
      <c r="K251" s="24"/>
      <c r="L251" s="24"/>
      <c r="M251" s="24"/>
    </row>
    <row r="252" spans="1:14" s="9" customFormat="1" x14ac:dyDescent="0.25">
      <c r="A252" s="54" t="s">
        <v>239</v>
      </c>
      <c r="B252" s="26"/>
      <c r="C252" s="26"/>
      <c r="D252" s="10">
        <f t="shared" si="11"/>
        <v>0</v>
      </c>
      <c r="E252" s="26"/>
      <c r="F252" s="26"/>
      <c r="G252" s="26"/>
      <c r="H252" s="26"/>
      <c r="I252" s="24"/>
      <c r="J252" s="24"/>
      <c r="K252" s="24"/>
      <c r="L252" s="24"/>
      <c r="M252" s="24"/>
    </row>
    <row r="253" spans="1:14" s="9" customFormat="1" x14ac:dyDescent="0.25">
      <c r="A253" s="54" t="s">
        <v>205</v>
      </c>
      <c r="B253" s="26"/>
      <c r="C253" s="26"/>
      <c r="D253" s="10">
        <f t="shared" si="11"/>
        <v>0</v>
      </c>
      <c r="E253" s="26"/>
      <c r="F253" s="26"/>
      <c r="G253" s="26"/>
      <c r="H253" s="26"/>
      <c r="I253" s="24"/>
      <c r="J253" s="24"/>
      <c r="K253" s="24"/>
      <c r="L253" s="24"/>
      <c r="M253" s="24"/>
    </row>
    <row r="254" spans="1:14" s="9" customFormat="1" x14ac:dyDescent="0.25">
      <c r="A254" s="54" t="s">
        <v>206</v>
      </c>
      <c r="B254" s="26"/>
      <c r="C254" s="26"/>
      <c r="D254" s="10">
        <f t="shared" si="11"/>
        <v>0</v>
      </c>
      <c r="E254" s="26"/>
      <c r="F254" s="26"/>
      <c r="G254" s="26"/>
      <c r="H254" s="26"/>
      <c r="I254" s="24"/>
      <c r="J254" s="24"/>
      <c r="K254" s="24"/>
      <c r="L254" s="24"/>
      <c r="M254" s="24"/>
    </row>
    <row r="255" spans="1:14" s="9" customFormat="1" x14ac:dyDescent="0.25">
      <c r="A255" s="54" t="s">
        <v>207</v>
      </c>
      <c r="B255" s="26"/>
      <c r="C255" s="26"/>
      <c r="D255" s="10">
        <f t="shared" si="11"/>
        <v>0</v>
      </c>
      <c r="E255" s="26"/>
      <c r="F255" s="26"/>
      <c r="G255" s="26"/>
      <c r="H255" s="26"/>
      <c r="I255" s="24"/>
      <c r="J255" s="24"/>
      <c r="K255" s="24"/>
      <c r="L255" s="24"/>
      <c r="M255" s="24"/>
    </row>
    <row r="256" spans="1:14" s="9" customFormat="1" x14ac:dyDescent="0.25">
      <c r="A256" s="54" t="s">
        <v>238</v>
      </c>
      <c r="B256" s="26"/>
      <c r="C256" s="26"/>
      <c r="D256" s="10">
        <f t="shared" si="11"/>
        <v>0</v>
      </c>
      <c r="E256" s="26"/>
      <c r="F256" s="26"/>
      <c r="G256" s="26"/>
      <c r="H256" s="26"/>
      <c r="I256" s="24"/>
      <c r="J256" s="24"/>
      <c r="K256" s="24"/>
      <c r="L256" s="24"/>
      <c r="M256" s="24"/>
    </row>
    <row r="257" spans="1:13" s="9" customFormat="1" x14ac:dyDescent="0.25">
      <c r="A257" s="11" t="s">
        <v>208</v>
      </c>
      <c r="D257" s="10">
        <f t="shared" si="11"/>
        <v>0</v>
      </c>
      <c r="I257" s="25"/>
      <c r="J257" s="25"/>
      <c r="K257" s="25"/>
      <c r="L257" s="25"/>
      <c r="M257" s="24"/>
    </row>
    <row r="258" spans="1:13" s="9" customFormat="1" x14ac:dyDescent="0.25">
      <c r="A258" s="11"/>
      <c r="D258" s="48">
        <f>SUM(D249:D257)</f>
        <v>0</v>
      </c>
      <c r="L258" s="82" t="s">
        <v>286</v>
      </c>
    </row>
    <row r="259" spans="1:13" s="9" customFormat="1" x14ac:dyDescent="0.25">
      <c r="A259" s="47"/>
      <c r="B259" s="48"/>
      <c r="L259" s="86" t="s">
        <v>287</v>
      </c>
    </row>
    <row r="260" spans="1:13" s="9" customFormat="1" x14ac:dyDescent="0.25">
      <c r="A260" s="47"/>
      <c r="B260" s="48"/>
      <c r="L260" s="87" t="s">
        <v>288</v>
      </c>
    </row>
    <row r="261" spans="1:13" s="9" customFormat="1" x14ac:dyDescent="0.25">
      <c r="A261" s="47"/>
    </row>
    <row r="262" spans="1:13" s="9" customFormat="1" x14ac:dyDescent="0.25">
      <c r="A262" s="11"/>
    </row>
    <row r="263" spans="1:13" s="9" customFormat="1" x14ac:dyDescent="0.25">
      <c r="A263" s="11"/>
    </row>
    <row r="264" spans="1:13" s="9" customFormat="1" x14ac:dyDescent="0.25">
      <c r="A264" s="11"/>
    </row>
    <row r="265" spans="1:13" s="9" customFormat="1" x14ac:dyDescent="0.25">
      <c r="A265" s="11"/>
    </row>
    <row r="266" spans="1:13" s="9" customFormat="1" x14ac:dyDescent="0.25">
      <c r="A266" s="11"/>
    </row>
    <row r="267" spans="1:13" s="9" customFormat="1" x14ac:dyDescent="0.25">
      <c r="A267" s="11"/>
    </row>
    <row r="268" spans="1:13" s="9" customFormat="1" x14ac:dyDescent="0.25">
      <c r="A268" s="11"/>
    </row>
    <row r="269" spans="1:13" s="9" customFormat="1" x14ac:dyDescent="0.25">
      <c r="A269" s="11"/>
    </row>
    <row r="270" spans="1:13" s="9" customFormat="1" x14ac:dyDescent="0.25">
      <c r="A270" s="11"/>
    </row>
    <row r="271" spans="1:13" s="9" customFormat="1" x14ac:dyDescent="0.25">
      <c r="A271" s="11"/>
    </row>
    <row r="272" spans="1:13" s="9" customFormat="1" x14ac:dyDescent="0.25">
      <c r="A272" s="11"/>
    </row>
    <row r="273" spans="1:1" s="9" customFormat="1" x14ac:dyDescent="0.25">
      <c r="A273" s="11"/>
    </row>
    <row r="274" spans="1:1" s="9" customFormat="1" x14ac:dyDescent="0.25">
      <c r="A274" s="11"/>
    </row>
    <row r="275" spans="1:1" s="9" customFormat="1" x14ac:dyDescent="0.25">
      <c r="A275" s="11"/>
    </row>
    <row r="276" spans="1:1" s="9" customFormat="1" x14ac:dyDescent="0.25">
      <c r="A276" s="11"/>
    </row>
    <row r="277" spans="1:1" s="9" customFormat="1" x14ac:dyDescent="0.25">
      <c r="A277" s="11"/>
    </row>
    <row r="278" spans="1:1" s="9" customFormat="1" x14ac:dyDescent="0.25">
      <c r="A278" s="11"/>
    </row>
    <row r="279" spans="1:1" s="9" customFormat="1" x14ac:dyDescent="0.25">
      <c r="A279" s="11"/>
    </row>
    <row r="280" spans="1:1" s="9" customFormat="1" x14ac:dyDescent="0.25">
      <c r="A280" s="11"/>
    </row>
    <row r="281" spans="1:1" s="9" customFormat="1" x14ac:dyDescent="0.25">
      <c r="A281" s="11"/>
    </row>
    <row r="282" spans="1:1" s="9" customFormat="1" x14ac:dyDescent="0.25">
      <c r="A282" s="11"/>
    </row>
    <row r="283" spans="1:1" s="9" customFormat="1" x14ac:dyDescent="0.25">
      <c r="A283" s="11"/>
    </row>
    <row r="284" spans="1:1" s="9" customFormat="1" x14ac:dyDescent="0.25">
      <c r="A284" s="11"/>
    </row>
    <row r="285" spans="1:1" s="9" customFormat="1" x14ac:dyDescent="0.25">
      <c r="A285" s="11"/>
    </row>
    <row r="286" spans="1:1" s="9" customFormat="1" x14ac:dyDescent="0.25">
      <c r="A286" s="11"/>
    </row>
    <row r="287" spans="1:1" s="9" customFormat="1" x14ac:dyDescent="0.25">
      <c r="A287" s="11"/>
    </row>
    <row r="288" spans="1:1" s="9" customFormat="1" x14ac:dyDescent="0.25">
      <c r="A288" s="11"/>
    </row>
    <row r="289" spans="1:1" s="9" customFormat="1" x14ac:dyDescent="0.25">
      <c r="A289" s="11"/>
    </row>
    <row r="290" spans="1:1" s="9" customFormat="1" x14ac:dyDescent="0.25">
      <c r="A290" s="11"/>
    </row>
    <row r="291" spans="1:1" s="9" customFormat="1" x14ac:dyDescent="0.25">
      <c r="A291" s="11"/>
    </row>
    <row r="292" spans="1:1" s="9" customFormat="1" x14ac:dyDescent="0.25">
      <c r="A292" s="11"/>
    </row>
    <row r="293" spans="1:1" s="9" customFormat="1" x14ac:dyDescent="0.25">
      <c r="A293" s="11"/>
    </row>
    <row r="294" spans="1:1" s="9" customFormat="1" x14ac:dyDescent="0.25">
      <c r="A294" s="11"/>
    </row>
    <row r="295" spans="1:1" s="9" customFormat="1" x14ac:dyDescent="0.25">
      <c r="A295" s="11"/>
    </row>
    <row r="296" spans="1:1" s="9" customFormat="1" x14ac:dyDescent="0.25">
      <c r="A296" s="11"/>
    </row>
    <row r="297" spans="1:1" s="9" customFormat="1" x14ac:dyDescent="0.25">
      <c r="A297" s="11"/>
    </row>
    <row r="298" spans="1:1" s="9" customFormat="1" x14ac:dyDescent="0.25">
      <c r="A298" s="11"/>
    </row>
    <row r="299" spans="1:1" s="9" customFormat="1" x14ac:dyDescent="0.25">
      <c r="A299" s="11"/>
    </row>
    <row r="300" spans="1:1" s="9" customFormat="1" x14ac:dyDescent="0.25">
      <c r="A300" s="11"/>
    </row>
    <row r="301" spans="1:1" s="9" customFormat="1" x14ac:dyDescent="0.25">
      <c r="A301" s="11"/>
    </row>
    <row r="302" spans="1:1" s="9" customFormat="1" x14ac:dyDescent="0.25">
      <c r="A302" s="11"/>
    </row>
    <row r="303" spans="1:1" s="9" customFormat="1" x14ac:dyDescent="0.25">
      <c r="A303" s="11"/>
    </row>
    <row r="304" spans="1:1" s="9" customFormat="1" x14ac:dyDescent="0.25">
      <c r="A304" s="11"/>
    </row>
    <row r="305" spans="1:1" s="9" customFormat="1" x14ac:dyDescent="0.25">
      <c r="A305" s="11"/>
    </row>
    <row r="306" spans="1:1" s="9" customFormat="1" x14ac:dyDescent="0.25">
      <c r="A306" s="11"/>
    </row>
    <row r="307" spans="1:1" s="9" customFormat="1" x14ac:dyDescent="0.25">
      <c r="A307" s="11"/>
    </row>
    <row r="308" spans="1:1" s="9" customFormat="1" x14ac:dyDescent="0.25">
      <c r="A308" s="11"/>
    </row>
    <row r="309" spans="1:1" s="9" customFormat="1" x14ac:dyDescent="0.25">
      <c r="A309" s="11"/>
    </row>
    <row r="310" spans="1:1" s="9" customFormat="1" x14ac:dyDescent="0.25">
      <c r="A310" s="11"/>
    </row>
    <row r="311" spans="1:1" s="9" customFormat="1" x14ac:dyDescent="0.25">
      <c r="A311" s="11"/>
    </row>
    <row r="312" spans="1:1" s="9" customFormat="1" x14ac:dyDescent="0.25">
      <c r="A312" s="11"/>
    </row>
    <row r="313" spans="1:1" s="9" customFormat="1" x14ac:dyDescent="0.25">
      <c r="A313" s="11"/>
    </row>
    <row r="314" spans="1:1" s="9" customFormat="1" x14ac:dyDescent="0.25">
      <c r="A314" s="11"/>
    </row>
    <row r="315" spans="1:1" s="9" customFormat="1" x14ac:dyDescent="0.25">
      <c r="A315" s="11"/>
    </row>
    <row r="316" spans="1:1" s="9" customFormat="1" x14ac:dyDescent="0.25">
      <c r="A316" s="11"/>
    </row>
    <row r="317" spans="1:1" s="9" customFormat="1" x14ac:dyDescent="0.25">
      <c r="A317" s="11"/>
    </row>
    <row r="318" spans="1:1" s="9" customFormat="1" x14ac:dyDescent="0.25">
      <c r="A318" s="11"/>
    </row>
    <row r="319" spans="1:1" s="9" customFormat="1" x14ac:dyDescent="0.25">
      <c r="A319" s="11"/>
    </row>
    <row r="320" spans="1:1" s="9" customFormat="1" x14ac:dyDescent="0.25">
      <c r="A320" s="11"/>
    </row>
    <row r="321" spans="1:1" s="9" customFormat="1" x14ac:dyDescent="0.25">
      <c r="A321" s="11"/>
    </row>
    <row r="322" spans="1:1" s="9" customFormat="1" x14ac:dyDescent="0.25">
      <c r="A322" s="11"/>
    </row>
    <row r="323" spans="1:1" s="9" customFormat="1" x14ac:dyDescent="0.25">
      <c r="A323" s="11"/>
    </row>
    <row r="324" spans="1:1" s="9" customFormat="1" x14ac:dyDescent="0.25">
      <c r="A324" s="11"/>
    </row>
    <row r="325" spans="1:1" s="9" customFormat="1" x14ac:dyDescent="0.25">
      <c r="A325" s="11"/>
    </row>
    <row r="326" spans="1:1" s="9" customFormat="1" x14ac:dyDescent="0.25">
      <c r="A326" s="11"/>
    </row>
    <row r="327" spans="1:1" s="9" customFormat="1" x14ac:dyDescent="0.25">
      <c r="A327" s="11"/>
    </row>
    <row r="328" spans="1:1" s="9" customFormat="1" x14ac:dyDescent="0.25">
      <c r="A328" s="11"/>
    </row>
    <row r="329" spans="1:1" s="9" customFormat="1" x14ac:dyDescent="0.25">
      <c r="A329" s="11"/>
    </row>
    <row r="330" spans="1:1" s="9" customFormat="1" x14ac:dyDescent="0.25">
      <c r="A330" s="11"/>
    </row>
    <row r="331" spans="1:1" s="9" customFormat="1" x14ac:dyDescent="0.25">
      <c r="A331" s="11"/>
    </row>
    <row r="332" spans="1:1" s="9" customFormat="1" x14ac:dyDescent="0.25">
      <c r="A332" s="11"/>
    </row>
    <row r="333" spans="1:1" s="9" customFormat="1" x14ac:dyDescent="0.25">
      <c r="A333" s="11"/>
    </row>
    <row r="334" spans="1:1" s="9" customFormat="1" x14ac:dyDescent="0.25">
      <c r="A334" s="11"/>
    </row>
    <row r="335" spans="1:1" s="9" customFormat="1" x14ac:dyDescent="0.25">
      <c r="A335" s="11"/>
    </row>
    <row r="336" spans="1:1" s="9" customFormat="1" x14ac:dyDescent="0.25">
      <c r="A336" s="11"/>
    </row>
    <row r="337" spans="1:1" s="9" customFormat="1" x14ac:dyDescent="0.25">
      <c r="A337" s="11"/>
    </row>
    <row r="338" spans="1:1" s="9" customFormat="1" x14ac:dyDescent="0.25">
      <c r="A338" s="11"/>
    </row>
    <row r="339" spans="1:1" s="9" customFormat="1" x14ac:dyDescent="0.25">
      <c r="A339" s="11"/>
    </row>
    <row r="340" spans="1:1" s="9" customFormat="1" x14ac:dyDescent="0.25">
      <c r="A340" s="11"/>
    </row>
    <row r="341" spans="1:1" s="9" customFormat="1" x14ac:dyDescent="0.25">
      <c r="A341" s="11"/>
    </row>
    <row r="342" spans="1:1" s="9" customFormat="1" x14ac:dyDescent="0.25">
      <c r="A342" s="11"/>
    </row>
    <row r="343" spans="1:1" s="9" customFormat="1" x14ac:dyDescent="0.25">
      <c r="A343" s="11"/>
    </row>
    <row r="344" spans="1:1" s="9" customFormat="1" x14ac:dyDescent="0.25">
      <c r="A344" s="11"/>
    </row>
    <row r="345" spans="1:1" s="9" customFormat="1" x14ac:dyDescent="0.25">
      <c r="A345" s="11"/>
    </row>
    <row r="346" spans="1:1" s="9" customFormat="1" x14ac:dyDescent="0.25">
      <c r="A346" s="11"/>
    </row>
    <row r="347" spans="1:1" s="9" customFormat="1" x14ac:dyDescent="0.25">
      <c r="A347" s="11"/>
    </row>
    <row r="348" spans="1:1" s="9" customFormat="1" x14ac:dyDescent="0.25">
      <c r="A348" s="11"/>
    </row>
    <row r="349" spans="1:1" s="9" customFormat="1" x14ac:dyDescent="0.25">
      <c r="A349" s="11"/>
    </row>
    <row r="350" spans="1:1" s="9" customFormat="1" x14ac:dyDescent="0.25">
      <c r="A350" s="11"/>
    </row>
    <row r="351" spans="1:1" s="9" customFormat="1" x14ac:dyDescent="0.25">
      <c r="A351" s="11"/>
    </row>
    <row r="352" spans="1:1" s="9" customFormat="1" x14ac:dyDescent="0.25">
      <c r="A352" s="11"/>
    </row>
    <row r="353" spans="1:1" s="9" customFormat="1" x14ac:dyDescent="0.25">
      <c r="A353" s="11"/>
    </row>
    <row r="354" spans="1:1" s="9" customFormat="1" x14ac:dyDescent="0.25">
      <c r="A354" s="11"/>
    </row>
    <row r="355" spans="1:1" s="9" customFormat="1" x14ac:dyDescent="0.25">
      <c r="A355" s="11"/>
    </row>
    <row r="356" spans="1:1" s="9" customFormat="1" x14ac:dyDescent="0.25">
      <c r="A356" s="11"/>
    </row>
    <row r="357" spans="1:1" s="9" customFormat="1" x14ac:dyDescent="0.25">
      <c r="A357" s="11"/>
    </row>
    <row r="358" spans="1:1" s="9" customFormat="1" x14ac:dyDescent="0.25">
      <c r="A358" s="11"/>
    </row>
    <row r="359" spans="1:1" s="9" customFormat="1" x14ac:dyDescent="0.25">
      <c r="A359" s="11"/>
    </row>
    <row r="360" spans="1:1" s="9" customFormat="1" x14ac:dyDescent="0.25">
      <c r="A360" s="11"/>
    </row>
    <row r="361" spans="1:1" s="9" customFormat="1" x14ac:dyDescent="0.25">
      <c r="A361" s="11"/>
    </row>
    <row r="362" spans="1:1" s="9" customFormat="1" x14ac:dyDescent="0.25">
      <c r="A362" s="11"/>
    </row>
    <row r="363" spans="1:1" s="9" customFormat="1" x14ac:dyDescent="0.25">
      <c r="A363" s="11"/>
    </row>
    <row r="364" spans="1:1" s="9" customFormat="1" x14ac:dyDescent="0.25">
      <c r="A364" s="11"/>
    </row>
    <row r="365" spans="1:1" s="9" customFormat="1" x14ac:dyDescent="0.25">
      <c r="A365" s="11"/>
    </row>
    <row r="366" spans="1:1" s="9" customFormat="1" x14ac:dyDescent="0.25">
      <c r="A366" s="11"/>
    </row>
    <row r="367" spans="1:1" s="9" customFormat="1" x14ac:dyDescent="0.25">
      <c r="A367" s="11"/>
    </row>
    <row r="368" spans="1:1" s="9" customFormat="1" x14ac:dyDescent="0.25">
      <c r="A368" s="11"/>
    </row>
    <row r="369" spans="1:1" s="9" customFormat="1" x14ac:dyDescent="0.25">
      <c r="A369" s="11"/>
    </row>
    <row r="370" spans="1:1" s="9" customFormat="1" x14ac:dyDescent="0.25">
      <c r="A370" s="11"/>
    </row>
    <row r="371" spans="1:1" s="9" customFormat="1" x14ac:dyDescent="0.25">
      <c r="A371" s="11"/>
    </row>
    <row r="372" spans="1:1" s="9" customFormat="1" x14ac:dyDescent="0.25">
      <c r="A372" s="11"/>
    </row>
    <row r="373" spans="1:1" s="9" customFormat="1" x14ac:dyDescent="0.25">
      <c r="A373" s="11"/>
    </row>
    <row r="374" spans="1:1" s="9" customFormat="1" x14ac:dyDescent="0.25">
      <c r="A374" s="11"/>
    </row>
    <row r="375" spans="1:1" s="9" customFormat="1" x14ac:dyDescent="0.25">
      <c r="A375" s="11"/>
    </row>
    <row r="376" spans="1:1" s="9" customFormat="1" x14ac:dyDescent="0.25">
      <c r="A376" s="11"/>
    </row>
    <row r="377" spans="1:1" s="9" customFormat="1" x14ac:dyDescent="0.25">
      <c r="A377" s="11"/>
    </row>
    <row r="378" spans="1:1" s="9" customFormat="1" x14ac:dyDescent="0.25">
      <c r="A378" s="11"/>
    </row>
    <row r="379" spans="1:1" s="9" customFormat="1" x14ac:dyDescent="0.25">
      <c r="A379" s="11"/>
    </row>
    <row r="380" spans="1:1" s="9" customFormat="1" x14ac:dyDescent="0.25">
      <c r="A380" s="11"/>
    </row>
  </sheetData>
  <sheetProtection algorithmName="SHA-512" hashValue="HRxSGJ3ygiDP3b7wiFWWnywlInPU77qp77vIQ3wI98cTRYPqz0tXonsbHOL80kfMZTJnsUdABGM0PHgGedy8aA==" saltValue="wLIEABgfgD4mItL7dqxyKg==" spinCount="100000" sheet="1" objects="1" scenarios="1" autoFilter="0"/>
  <mergeCells count="5">
    <mergeCell ref="C1:H1"/>
    <mergeCell ref="I1:M1"/>
    <mergeCell ref="A1:B1"/>
    <mergeCell ref="I2:J2"/>
    <mergeCell ref="C2:E2"/>
  </mergeCells>
  <phoneticPr fontId="33" type="noConversion"/>
  <printOptions horizontalCentered="1"/>
  <pageMargins left="0.2" right="0.2" top="0.5" bottom="0.5" header="0.3" footer="0.16"/>
  <pageSetup scale="75" fitToHeight="0" orientation="portrait" r:id="rId1"/>
  <headerFooter>
    <oddHeader xml:space="preserve">&amp;L&amp;"-,Bold"&amp;14&amp;K03-016Southwestern Ohio EPC Program Rebates - From 2021-22 School Year Spending&amp;K01+000
</oddHead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DF163-24CF-4C47-993D-5FDAB088DBBB}">
  <dimension ref="A1:U60"/>
  <sheetViews>
    <sheetView workbookViewId="0">
      <pane ySplit="1" topLeftCell="A38" activePane="bottomLeft" state="frozen"/>
      <selection pane="bottomLeft" activeCell="C54" sqref="C54"/>
    </sheetView>
  </sheetViews>
  <sheetFormatPr defaultRowHeight="15" x14ac:dyDescent="0.25"/>
  <cols>
    <col min="1" max="1" width="22.85546875" bestFit="1" customWidth="1"/>
    <col min="2" max="2" width="15.42578125" bestFit="1" customWidth="1"/>
    <col min="3" max="3" width="14.7109375" style="109" bestFit="1" customWidth="1"/>
    <col min="4" max="4" width="25.5703125" bestFit="1" customWidth="1"/>
    <col min="5" max="5" width="14.7109375" bestFit="1" customWidth="1"/>
    <col min="6" max="6" width="23.28515625" style="102" bestFit="1" customWidth="1"/>
    <col min="7" max="7" width="14.7109375" bestFit="1" customWidth="1"/>
    <col min="8" max="8" width="23.28515625" bestFit="1" customWidth="1"/>
    <col min="9" max="9" width="10.140625" bestFit="1" customWidth="1"/>
    <col min="10" max="10" width="26.5703125" bestFit="1" customWidth="1"/>
    <col min="11" max="11" width="10.140625" bestFit="1" customWidth="1"/>
    <col min="12" max="12" width="23.28515625" bestFit="1" customWidth="1"/>
    <col min="13" max="13" width="10.140625" bestFit="1" customWidth="1"/>
    <col min="14" max="14" width="23.28515625" bestFit="1" customWidth="1"/>
    <col min="15" max="15" width="10.140625" bestFit="1" customWidth="1"/>
    <col min="16" max="16" width="23.28515625" bestFit="1" customWidth="1"/>
    <col min="18" max="18" width="7" bestFit="1" customWidth="1"/>
    <col min="19" max="19" width="6.28515625" bestFit="1" customWidth="1"/>
    <col min="20" max="20" width="10.28515625" bestFit="1" customWidth="1"/>
    <col min="21" max="21" width="6" bestFit="1" customWidth="1"/>
  </cols>
  <sheetData>
    <row r="1" spans="1:16" ht="30" x14ac:dyDescent="0.25">
      <c r="A1" s="14"/>
      <c r="B1" s="29" t="s">
        <v>217</v>
      </c>
      <c r="C1" s="35" t="s">
        <v>373</v>
      </c>
      <c r="D1" s="36" t="s">
        <v>374</v>
      </c>
      <c r="E1" s="35" t="s">
        <v>330</v>
      </c>
      <c r="F1" s="36" t="s">
        <v>331</v>
      </c>
      <c r="G1" s="31" t="s">
        <v>293</v>
      </c>
      <c r="H1" s="32" t="s">
        <v>294</v>
      </c>
      <c r="I1" s="35" t="s">
        <v>257</v>
      </c>
      <c r="J1" s="36" t="s">
        <v>258</v>
      </c>
      <c r="K1" s="31" t="s">
        <v>216</v>
      </c>
      <c r="L1" s="32" t="s">
        <v>213</v>
      </c>
      <c r="M1" s="35" t="s">
        <v>215</v>
      </c>
      <c r="N1" s="36" t="s">
        <v>211</v>
      </c>
      <c r="O1" s="31" t="s">
        <v>214</v>
      </c>
      <c r="P1" s="32" t="s">
        <v>212</v>
      </c>
    </row>
    <row r="2" spans="1:16" ht="16.5" x14ac:dyDescent="0.3">
      <c r="A2" s="100" t="s">
        <v>364</v>
      </c>
      <c r="B2" s="30">
        <f>SUM(C2,E2,G2,I2,K2,M2,O2)</f>
        <v>2.02</v>
      </c>
      <c r="C2" s="33">
        <v>2.02</v>
      </c>
      <c r="D2" s="110" t="s">
        <v>375</v>
      </c>
      <c r="E2" s="111"/>
      <c r="F2" s="101"/>
      <c r="G2" s="112"/>
      <c r="H2" s="113"/>
      <c r="I2" s="111"/>
      <c r="J2" s="114"/>
      <c r="K2" s="112"/>
      <c r="L2" s="113"/>
      <c r="M2" s="111"/>
      <c r="N2" s="114"/>
      <c r="O2" s="112"/>
      <c r="P2" s="113"/>
    </row>
    <row r="3" spans="1:16" ht="16.5" x14ac:dyDescent="0.3">
      <c r="A3" s="100" t="s">
        <v>365</v>
      </c>
      <c r="B3" s="30">
        <f>SUM(C3,E3,G3,I3,K3,M3,O3)</f>
        <v>7.33</v>
      </c>
      <c r="C3" s="33">
        <v>7.33</v>
      </c>
      <c r="D3" s="110" t="s">
        <v>376</v>
      </c>
      <c r="E3" s="111"/>
      <c r="F3" s="101"/>
      <c r="G3" s="112"/>
      <c r="H3" s="113"/>
      <c r="I3" s="111"/>
      <c r="J3" s="114"/>
      <c r="K3" s="112"/>
      <c r="L3" s="113"/>
      <c r="M3" s="111"/>
      <c r="N3" s="114"/>
      <c r="O3" s="112"/>
      <c r="P3" s="113"/>
    </row>
    <row r="4" spans="1:16" ht="16.5" x14ac:dyDescent="0.3">
      <c r="A4" s="100" t="s">
        <v>327</v>
      </c>
      <c r="B4" s="30">
        <f t="shared" ref="B4:B55" si="0">SUM(C4,E4,G4,I4,K4,M4,O4)</f>
        <v>23.72</v>
      </c>
      <c r="C4" s="33">
        <v>20.41</v>
      </c>
      <c r="D4" s="110" t="s">
        <v>377</v>
      </c>
      <c r="E4" s="35">
        <v>3.31</v>
      </c>
      <c r="F4" s="101" t="s">
        <v>332</v>
      </c>
      <c r="G4" s="31"/>
      <c r="H4" s="32"/>
      <c r="I4" s="35"/>
      <c r="J4" s="36"/>
      <c r="K4" s="31"/>
      <c r="L4" s="32"/>
      <c r="M4" s="35"/>
      <c r="N4" s="36"/>
      <c r="O4" s="31"/>
      <c r="P4" s="32"/>
    </row>
    <row r="5" spans="1:16" x14ac:dyDescent="0.25">
      <c r="A5" s="13" t="s">
        <v>248</v>
      </c>
      <c r="B5" s="30">
        <f t="shared" si="0"/>
        <v>8.66</v>
      </c>
      <c r="C5" s="33">
        <v>8.0299999999999994</v>
      </c>
      <c r="D5" s="110" t="s">
        <v>378</v>
      </c>
      <c r="E5" s="73"/>
      <c r="F5" s="74"/>
      <c r="G5" s="33"/>
      <c r="H5" s="88"/>
      <c r="I5" s="73">
        <v>0.63</v>
      </c>
      <c r="J5" s="74" t="s">
        <v>259</v>
      </c>
      <c r="K5" s="42"/>
      <c r="L5" s="40"/>
      <c r="M5" s="35"/>
      <c r="N5" s="36"/>
      <c r="O5" s="31"/>
      <c r="P5" s="32"/>
    </row>
    <row r="6" spans="1:16" x14ac:dyDescent="0.25">
      <c r="A6" s="13" t="s">
        <v>203</v>
      </c>
      <c r="B6" s="30">
        <f t="shared" si="0"/>
        <v>1.03</v>
      </c>
      <c r="C6" s="33"/>
      <c r="D6" s="110"/>
      <c r="E6" s="73">
        <v>1.03</v>
      </c>
      <c r="F6" s="74" t="s">
        <v>333</v>
      </c>
      <c r="G6" s="33"/>
      <c r="H6" s="88"/>
      <c r="I6" s="73"/>
      <c r="J6" s="74"/>
      <c r="K6" s="42"/>
      <c r="L6" s="40"/>
      <c r="M6" s="35"/>
      <c r="N6" s="36"/>
      <c r="O6" s="31"/>
      <c r="P6" s="32"/>
    </row>
    <row r="7" spans="1:16" x14ac:dyDescent="0.25">
      <c r="A7" s="13" t="s">
        <v>295</v>
      </c>
      <c r="B7" s="115">
        <f>SUM(C7,E7,G7,I7,K7,M7,O7)</f>
        <v>28.89</v>
      </c>
      <c r="C7" s="33">
        <v>5.45</v>
      </c>
      <c r="D7" s="110" t="s">
        <v>379</v>
      </c>
      <c r="E7" s="73">
        <v>2.2400000000000002</v>
      </c>
      <c r="F7" s="74" t="s">
        <v>334</v>
      </c>
      <c r="G7" s="33">
        <v>21.2</v>
      </c>
      <c r="H7" s="88" t="s">
        <v>296</v>
      </c>
      <c r="I7" s="73"/>
      <c r="J7" s="74"/>
      <c r="K7" s="42"/>
      <c r="L7" s="40"/>
      <c r="M7" s="35"/>
      <c r="N7" s="36"/>
      <c r="O7" s="31"/>
      <c r="P7" s="32"/>
    </row>
    <row r="8" spans="1:16" x14ac:dyDescent="0.25">
      <c r="A8" s="13" t="s">
        <v>178</v>
      </c>
      <c r="B8" s="30">
        <f t="shared" si="0"/>
        <v>19.5</v>
      </c>
      <c r="C8" s="33"/>
      <c r="D8" s="110"/>
      <c r="E8" s="73"/>
      <c r="F8" s="74"/>
      <c r="G8" s="33">
        <v>12.58</v>
      </c>
      <c r="H8" s="88" t="s">
        <v>297</v>
      </c>
      <c r="I8" s="73">
        <v>3.52</v>
      </c>
      <c r="J8" s="74" t="s">
        <v>260</v>
      </c>
      <c r="K8" s="42">
        <v>3.4</v>
      </c>
      <c r="L8" s="40" t="s">
        <v>218</v>
      </c>
      <c r="M8" s="35"/>
      <c r="N8" s="36"/>
      <c r="O8" s="31"/>
      <c r="P8" s="32"/>
    </row>
    <row r="9" spans="1:16" x14ac:dyDescent="0.25">
      <c r="A9" s="13" t="s">
        <v>380</v>
      </c>
      <c r="B9" s="30">
        <f t="shared" si="0"/>
        <v>2.81</v>
      </c>
      <c r="C9" s="33">
        <v>2.81</v>
      </c>
      <c r="D9" s="110" t="s">
        <v>381</v>
      </c>
      <c r="E9" s="73"/>
      <c r="F9" s="74"/>
      <c r="G9" s="33"/>
      <c r="H9" s="88"/>
      <c r="I9" s="73"/>
      <c r="J9" s="74"/>
      <c r="K9" s="42"/>
      <c r="L9" s="40"/>
      <c r="M9" s="35"/>
      <c r="N9" s="36"/>
      <c r="O9" s="31"/>
      <c r="P9" s="32"/>
    </row>
    <row r="10" spans="1:16" x14ac:dyDescent="0.25">
      <c r="A10" s="13" t="s">
        <v>382</v>
      </c>
      <c r="B10" s="30">
        <f t="shared" si="0"/>
        <v>18.7</v>
      </c>
      <c r="C10" s="33">
        <v>18.7</v>
      </c>
      <c r="D10" s="110" t="s">
        <v>383</v>
      </c>
      <c r="E10" s="73"/>
      <c r="F10" s="74"/>
      <c r="G10" s="33"/>
      <c r="H10" s="88"/>
      <c r="I10" s="73"/>
      <c r="J10" s="74"/>
      <c r="K10" s="42"/>
      <c r="L10" s="40"/>
      <c r="M10" s="35"/>
      <c r="N10" s="36"/>
      <c r="O10" s="31"/>
      <c r="P10" s="32"/>
    </row>
    <row r="11" spans="1:16" x14ac:dyDescent="0.25">
      <c r="A11" s="13" t="s">
        <v>335</v>
      </c>
      <c r="B11" s="30">
        <f t="shared" si="0"/>
        <v>7.2</v>
      </c>
      <c r="C11" s="33"/>
      <c r="D11" s="110"/>
      <c r="E11" s="73">
        <v>7.2</v>
      </c>
      <c r="F11" s="74" t="s">
        <v>336</v>
      </c>
      <c r="G11" s="33"/>
      <c r="H11" s="88"/>
      <c r="I11" s="73"/>
      <c r="J11" s="74"/>
      <c r="K11" s="42"/>
      <c r="L11" s="40"/>
      <c r="M11" s="35"/>
      <c r="N11" s="36"/>
      <c r="O11" s="31"/>
      <c r="P11" s="32"/>
    </row>
    <row r="12" spans="1:16" x14ac:dyDescent="0.25">
      <c r="A12" s="13" t="s">
        <v>184</v>
      </c>
      <c r="B12" s="30">
        <f t="shared" si="0"/>
        <v>13.940000000000001</v>
      </c>
      <c r="C12" s="33"/>
      <c r="D12" s="110"/>
      <c r="E12" s="73">
        <v>8.15</v>
      </c>
      <c r="F12" s="74" t="s">
        <v>337</v>
      </c>
      <c r="G12" s="33"/>
      <c r="H12" s="88"/>
      <c r="I12" s="73">
        <v>2.14</v>
      </c>
      <c r="J12" s="74" t="s">
        <v>261</v>
      </c>
      <c r="K12" s="33">
        <v>3.65</v>
      </c>
      <c r="L12" s="41" t="s">
        <v>219</v>
      </c>
      <c r="M12" s="38"/>
      <c r="N12" s="37"/>
      <c r="O12" s="39"/>
      <c r="P12" s="34"/>
    </row>
    <row r="13" spans="1:16" x14ac:dyDescent="0.25">
      <c r="A13" s="13" t="s">
        <v>121</v>
      </c>
      <c r="B13" s="30">
        <f t="shared" si="0"/>
        <v>6.76</v>
      </c>
      <c r="C13" s="33"/>
      <c r="D13" s="110"/>
      <c r="E13" s="73"/>
      <c r="F13" s="74"/>
      <c r="G13" s="33">
        <v>0.53</v>
      </c>
      <c r="H13" s="88" t="s">
        <v>299</v>
      </c>
      <c r="I13" s="73">
        <v>1.28</v>
      </c>
      <c r="J13" s="74" t="s">
        <v>262</v>
      </c>
      <c r="K13" s="33">
        <v>4.95</v>
      </c>
      <c r="L13" s="41" t="s">
        <v>220</v>
      </c>
      <c r="M13" s="38"/>
      <c r="N13" s="37"/>
      <c r="O13" s="39"/>
      <c r="P13" s="34"/>
    </row>
    <row r="14" spans="1:16" x14ac:dyDescent="0.25">
      <c r="A14" s="13" t="s">
        <v>289</v>
      </c>
      <c r="B14" s="30">
        <f t="shared" si="0"/>
        <v>7.33</v>
      </c>
      <c r="C14" s="33"/>
      <c r="D14" s="110"/>
      <c r="E14" s="73"/>
      <c r="F14" s="74"/>
      <c r="G14" s="33">
        <v>7.33</v>
      </c>
      <c r="H14" s="88" t="s">
        <v>300</v>
      </c>
      <c r="I14" s="73"/>
      <c r="J14" s="74"/>
      <c r="K14" s="33"/>
      <c r="L14" s="41"/>
      <c r="M14" s="38"/>
      <c r="N14" s="37"/>
      <c r="O14" s="39"/>
      <c r="P14" s="34"/>
    </row>
    <row r="15" spans="1:16" x14ac:dyDescent="0.25">
      <c r="A15" s="13" t="s">
        <v>221</v>
      </c>
      <c r="B15" s="30">
        <f t="shared" si="0"/>
        <v>16.510000000000002</v>
      </c>
      <c r="C15" s="33"/>
      <c r="D15" s="110"/>
      <c r="E15" s="73">
        <v>8.41</v>
      </c>
      <c r="F15" s="74" t="s">
        <v>338</v>
      </c>
      <c r="G15" s="33">
        <v>1.1499999999999999</v>
      </c>
      <c r="H15" s="88" t="s">
        <v>301</v>
      </c>
      <c r="I15" s="73">
        <v>4.51</v>
      </c>
      <c r="J15" s="74" t="s">
        <v>263</v>
      </c>
      <c r="K15" s="33">
        <v>2.44</v>
      </c>
      <c r="L15" s="41" t="s">
        <v>222</v>
      </c>
      <c r="M15" s="38"/>
      <c r="N15" s="37"/>
      <c r="O15" s="39"/>
      <c r="P15" s="34"/>
    </row>
    <row r="16" spans="1:16" x14ac:dyDescent="0.25">
      <c r="A16" s="13" t="s">
        <v>194</v>
      </c>
      <c r="B16" s="30">
        <f t="shared" si="0"/>
        <v>1.77</v>
      </c>
      <c r="C16" s="33"/>
      <c r="D16" s="110"/>
      <c r="E16" s="73"/>
      <c r="F16" s="74"/>
      <c r="G16" s="33"/>
      <c r="H16" s="88"/>
      <c r="I16" s="73"/>
      <c r="J16" s="74"/>
      <c r="K16" s="33">
        <v>1.77</v>
      </c>
      <c r="L16" s="41" t="s">
        <v>223</v>
      </c>
      <c r="M16" s="38"/>
      <c r="N16" s="37"/>
      <c r="O16" s="39"/>
      <c r="P16" s="34"/>
    </row>
    <row r="17" spans="1:16" x14ac:dyDescent="0.25">
      <c r="A17" s="13" t="s">
        <v>185</v>
      </c>
      <c r="B17" s="30">
        <f t="shared" si="0"/>
        <v>1.52</v>
      </c>
      <c r="C17" s="33"/>
      <c r="D17" s="110"/>
      <c r="E17" s="73">
        <v>0.74</v>
      </c>
      <c r="F17" s="74" t="s">
        <v>339</v>
      </c>
      <c r="G17" s="33">
        <v>0.78</v>
      </c>
      <c r="H17" s="88" t="s">
        <v>302</v>
      </c>
      <c r="I17" s="73"/>
      <c r="J17" s="74"/>
      <c r="K17" s="33"/>
      <c r="L17" s="41"/>
      <c r="M17" s="38"/>
      <c r="N17" s="37"/>
      <c r="O17" s="39"/>
      <c r="P17" s="34"/>
    </row>
    <row r="18" spans="1:16" x14ac:dyDescent="0.25">
      <c r="A18" s="13" t="s">
        <v>340</v>
      </c>
      <c r="B18" s="30">
        <f t="shared" si="0"/>
        <v>0.74</v>
      </c>
      <c r="C18" s="33"/>
      <c r="D18" s="110"/>
      <c r="E18" s="73">
        <v>0.74</v>
      </c>
      <c r="F18" s="74" t="s">
        <v>339</v>
      </c>
      <c r="G18" s="33"/>
      <c r="H18" s="88"/>
      <c r="I18" s="73"/>
      <c r="J18" s="74"/>
      <c r="K18" s="33"/>
      <c r="L18" s="41"/>
      <c r="M18" s="38"/>
      <c r="N18" s="37"/>
      <c r="O18" s="39"/>
      <c r="P18" s="34"/>
    </row>
    <row r="19" spans="1:16" x14ac:dyDescent="0.25">
      <c r="A19" s="13" t="s">
        <v>186</v>
      </c>
      <c r="B19" s="30">
        <f t="shared" si="0"/>
        <v>4.49</v>
      </c>
      <c r="C19" s="33"/>
      <c r="D19" s="110"/>
      <c r="E19" s="73">
        <v>2.38</v>
      </c>
      <c r="F19" s="74" t="s">
        <v>341</v>
      </c>
      <c r="G19" s="33">
        <v>0.62</v>
      </c>
      <c r="H19" s="88" t="s">
        <v>303</v>
      </c>
      <c r="I19" s="73"/>
      <c r="J19" s="74"/>
      <c r="K19" s="33">
        <v>1.49</v>
      </c>
      <c r="L19" s="41" t="s">
        <v>224</v>
      </c>
      <c r="M19" s="38"/>
      <c r="N19" s="37"/>
      <c r="O19" s="39"/>
      <c r="P19" s="34"/>
    </row>
    <row r="20" spans="1:16" x14ac:dyDescent="0.25">
      <c r="A20" s="13" t="s">
        <v>250</v>
      </c>
      <c r="B20" s="30">
        <f t="shared" si="0"/>
        <v>2.93</v>
      </c>
      <c r="C20" s="33"/>
      <c r="D20" s="110"/>
      <c r="E20" s="73"/>
      <c r="F20" s="74"/>
      <c r="G20" s="33"/>
      <c r="H20" s="88"/>
      <c r="I20" s="73">
        <v>2.93</v>
      </c>
      <c r="J20" s="74" t="s">
        <v>264</v>
      </c>
      <c r="K20" s="33"/>
      <c r="L20" s="41"/>
      <c r="M20" s="38"/>
      <c r="N20" s="37"/>
      <c r="O20" s="39"/>
      <c r="P20" s="34"/>
    </row>
    <row r="21" spans="1:16" x14ac:dyDescent="0.25">
      <c r="A21" s="13" t="s">
        <v>187</v>
      </c>
      <c r="B21" s="30">
        <f t="shared" si="0"/>
        <v>16.79</v>
      </c>
      <c r="C21" s="33">
        <v>5.25</v>
      </c>
      <c r="D21" s="110" t="s">
        <v>384</v>
      </c>
      <c r="E21" s="73"/>
      <c r="F21" s="74"/>
      <c r="G21" s="33">
        <v>1.1299999999999999</v>
      </c>
      <c r="H21" s="88" t="s">
        <v>304</v>
      </c>
      <c r="I21" s="73"/>
      <c r="J21" s="74"/>
      <c r="K21" s="33">
        <v>10.41</v>
      </c>
      <c r="L21" s="41" t="s">
        <v>225</v>
      </c>
      <c r="M21" s="38"/>
      <c r="N21" s="37"/>
      <c r="O21" s="39"/>
      <c r="P21" s="34"/>
    </row>
    <row r="22" spans="1:16" x14ac:dyDescent="0.25">
      <c r="A22" s="13" t="s">
        <v>256</v>
      </c>
      <c r="B22" s="30">
        <f t="shared" si="0"/>
        <v>1.21</v>
      </c>
      <c r="C22" s="33">
        <v>1.21</v>
      </c>
      <c r="D22" s="110" t="s">
        <v>385</v>
      </c>
      <c r="E22" s="73"/>
      <c r="F22" s="74"/>
      <c r="G22" s="33"/>
      <c r="H22" s="88"/>
      <c r="I22" s="73"/>
      <c r="J22" s="74"/>
      <c r="K22" s="33"/>
      <c r="L22" s="41"/>
      <c r="M22" s="38"/>
      <c r="N22" s="37"/>
      <c r="O22" s="39"/>
      <c r="P22" s="34"/>
    </row>
    <row r="23" spans="1:16" x14ac:dyDescent="0.25">
      <c r="A23" s="13" t="s">
        <v>366</v>
      </c>
      <c r="B23" s="30">
        <f t="shared" si="0"/>
        <v>15.25</v>
      </c>
      <c r="C23" s="33">
        <v>15.25</v>
      </c>
      <c r="D23" s="110" t="s">
        <v>386</v>
      </c>
      <c r="E23" s="73"/>
      <c r="F23" s="74"/>
      <c r="G23" s="33"/>
      <c r="H23" s="88"/>
      <c r="I23" s="73"/>
      <c r="J23" s="74"/>
      <c r="K23" s="33"/>
      <c r="L23" s="41"/>
      <c r="M23" s="38"/>
      <c r="N23" s="37"/>
      <c r="O23" s="39"/>
      <c r="P23" s="34"/>
    </row>
    <row r="24" spans="1:16" x14ac:dyDescent="0.25">
      <c r="A24" s="13" t="s">
        <v>305</v>
      </c>
      <c r="B24" s="30">
        <f t="shared" si="0"/>
        <v>9.07</v>
      </c>
      <c r="C24" s="33">
        <v>8.17</v>
      </c>
      <c r="D24" s="110" t="s">
        <v>387</v>
      </c>
      <c r="E24" s="73">
        <v>0.36</v>
      </c>
      <c r="F24" s="74" t="s">
        <v>342</v>
      </c>
      <c r="G24" s="33">
        <v>0.54</v>
      </c>
      <c r="H24" s="88" t="s">
        <v>306</v>
      </c>
      <c r="I24" s="73"/>
      <c r="J24" s="74"/>
      <c r="K24" s="33"/>
      <c r="L24" s="41"/>
      <c r="M24" s="38"/>
      <c r="N24" s="37"/>
      <c r="O24" s="39"/>
      <c r="P24" s="34"/>
    </row>
    <row r="25" spans="1:16" x14ac:dyDescent="0.25">
      <c r="A25" s="13" t="s">
        <v>255</v>
      </c>
      <c r="B25" s="115">
        <f t="shared" si="0"/>
        <v>37.11</v>
      </c>
      <c r="C25" s="33">
        <v>16.02</v>
      </c>
      <c r="D25" s="110" t="s">
        <v>388</v>
      </c>
      <c r="E25" s="73">
        <v>11.66</v>
      </c>
      <c r="F25" s="74" t="s">
        <v>343</v>
      </c>
      <c r="G25" s="33">
        <v>7.85</v>
      </c>
      <c r="H25" s="88" t="s">
        <v>307</v>
      </c>
      <c r="I25" s="73">
        <v>1.58</v>
      </c>
      <c r="J25" s="74" t="s">
        <v>265</v>
      </c>
      <c r="K25" s="33"/>
      <c r="L25" s="41"/>
      <c r="M25" s="38"/>
      <c r="N25" s="37"/>
      <c r="O25" s="39"/>
      <c r="P25" s="34"/>
    </row>
    <row r="26" spans="1:16" x14ac:dyDescent="0.25">
      <c r="A26" s="13" t="s">
        <v>196</v>
      </c>
      <c r="B26" s="30">
        <f t="shared" si="0"/>
        <v>11.530000000000001</v>
      </c>
      <c r="C26" s="33"/>
      <c r="D26" s="110"/>
      <c r="E26" s="73"/>
      <c r="F26" s="74"/>
      <c r="G26" s="33">
        <v>7</v>
      </c>
      <c r="H26" s="88" t="s">
        <v>308</v>
      </c>
      <c r="I26" s="73">
        <v>4.53</v>
      </c>
      <c r="J26" s="74" t="s">
        <v>266</v>
      </c>
      <c r="K26" s="33"/>
      <c r="L26" s="41"/>
      <c r="M26" s="38"/>
      <c r="N26" s="37"/>
      <c r="O26" s="39"/>
      <c r="P26" s="34"/>
    </row>
    <row r="27" spans="1:16" x14ac:dyDescent="0.25">
      <c r="A27" s="13" t="s">
        <v>358</v>
      </c>
      <c r="B27" s="30">
        <f t="shared" si="0"/>
        <v>5.69</v>
      </c>
      <c r="C27" s="33"/>
      <c r="D27" s="110"/>
      <c r="E27" s="73">
        <v>5.69</v>
      </c>
      <c r="F27" s="74" t="s">
        <v>359</v>
      </c>
      <c r="G27" s="33"/>
      <c r="H27" s="88"/>
      <c r="I27" s="73"/>
      <c r="J27" s="74"/>
      <c r="K27" s="33"/>
      <c r="L27" s="41"/>
      <c r="M27" s="38"/>
      <c r="N27" s="37"/>
      <c r="O27" s="39"/>
      <c r="P27" s="34"/>
    </row>
    <row r="28" spans="1:16" x14ac:dyDescent="0.25">
      <c r="A28" s="13" t="s">
        <v>360</v>
      </c>
      <c r="B28" s="30">
        <f t="shared" si="0"/>
        <v>7.64</v>
      </c>
      <c r="C28" s="33"/>
      <c r="D28" s="110"/>
      <c r="E28" s="73">
        <v>7.64</v>
      </c>
      <c r="F28" s="74" t="s">
        <v>361</v>
      </c>
      <c r="G28" s="33"/>
      <c r="H28" s="88"/>
      <c r="I28" s="73"/>
      <c r="J28" s="74"/>
      <c r="K28" s="33"/>
      <c r="L28" s="41"/>
      <c r="M28" s="38"/>
      <c r="N28" s="37"/>
      <c r="O28" s="39"/>
      <c r="P28" s="34"/>
    </row>
    <row r="29" spans="1:16" x14ac:dyDescent="0.25">
      <c r="A29" s="13" t="s">
        <v>251</v>
      </c>
      <c r="B29" s="30">
        <f t="shared" si="0"/>
        <v>13</v>
      </c>
      <c r="C29" s="33">
        <v>0.66</v>
      </c>
      <c r="D29" s="110" t="s">
        <v>389</v>
      </c>
      <c r="E29" s="73">
        <v>0.28000000000000003</v>
      </c>
      <c r="F29" s="74" t="s">
        <v>344</v>
      </c>
      <c r="G29" s="33">
        <v>3.82</v>
      </c>
      <c r="H29" s="88" t="s">
        <v>309</v>
      </c>
      <c r="I29" s="73">
        <v>8.24</v>
      </c>
      <c r="J29" s="74" t="s">
        <v>267</v>
      </c>
      <c r="K29" s="33"/>
      <c r="L29" s="41"/>
      <c r="M29" s="38"/>
      <c r="N29" s="37"/>
      <c r="O29" s="39"/>
      <c r="P29" s="34"/>
    </row>
    <row r="30" spans="1:16" x14ac:dyDescent="0.25">
      <c r="A30" s="13" t="s">
        <v>363</v>
      </c>
      <c r="B30" s="30">
        <f t="shared" si="0"/>
        <v>24.45</v>
      </c>
      <c r="C30" s="33">
        <v>24.45</v>
      </c>
      <c r="D30" s="110" t="s">
        <v>390</v>
      </c>
      <c r="E30" s="73"/>
      <c r="F30" s="74"/>
      <c r="G30" s="33"/>
      <c r="H30" s="88"/>
      <c r="I30" s="73"/>
      <c r="J30" s="74"/>
      <c r="K30" s="33"/>
      <c r="L30" s="41"/>
      <c r="M30" s="38"/>
      <c r="N30" s="37"/>
      <c r="O30" s="39"/>
      <c r="P30" s="34"/>
    </row>
    <row r="31" spans="1:16" x14ac:dyDescent="0.25">
      <c r="A31" s="13" t="s">
        <v>226</v>
      </c>
      <c r="B31" s="30">
        <f t="shared" si="0"/>
        <v>3.81</v>
      </c>
      <c r="C31" s="33"/>
      <c r="D31" s="110"/>
      <c r="E31" s="73"/>
      <c r="F31" s="74"/>
      <c r="G31" s="33"/>
      <c r="H31" s="88"/>
      <c r="I31" s="73">
        <v>1.96</v>
      </c>
      <c r="J31" s="74" t="s">
        <v>268</v>
      </c>
      <c r="K31" s="33">
        <v>1.85</v>
      </c>
      <c r="L31" s="41" t="s">
        <v>227</v>
      </c>
      <c r="M31" s="38"/>
      <c r="N31" s="37"/>
      <c r="O31" s="39"/>
      <c r="P31" s="34"/>
    </row>
    <row r="32" spans="1:16" x14ac:dyDescent="0.25">
      <c r="A32" s="13" t="s">
        <v>391</v>
      </c>
      <c r="B32" s="30">
        <f t="shared" si="0"/>
        <v>8.0299999999999994</v>
      </c>
      <c r="C32" s="33">
        <v>8.0299999999999994</v>
      </c>
      <c r="D32" s="110" t="s">
        <v>378</v>
      </c>
      <c r="E32" s="73"/>
      <c r="F32" s="74"/>
      <c r="G32" s="33"/>
      <c r="H32" s="88"/>
      <c r="I32" s="73"/>
      <c r="J32" s="74"/>
      <c r="K32" s="33"/>
      <c r="L32" s="41"/>
      <c r="M32" s="38"/>
      <c r="N32" s="37"/>
      <c r="O32" s="39"/>
      <c r="P32" s="34"/>
    </row>
    <row r="33" spans="1:21" x14ac:dyDescent="0.25">
      <c r="A33" s="13" t="s">
        <v>235</v>
      </c>
      <c r="B33" s="115">
        <f t="shared" si="0"/>
        <v>25.66</v>
      </c>
      <c r="C33" s="33">
        <v>15.89</v>
      </c>
      <c r="D33" s="110" t="s">
        <v>392</v>
      </c>
      <c r="E33" s="73">
        <v>9.77</v>
      </c>
      <c r="F33" s="74" t="s">
        <v>345</v>
      </c>
      <c r="G33" s="33"/>
      <c r="H33" s="88"/>
      <c r="I33" s="73"/>
      <c r="J33" s="74"/>
      <c r="K33" s="33"/>
      <c r="L33" s="41"/>
      <c r="M33" s="38"/>
      <c r="N33" s="37"/>
      <c r="O33" s="39"/>
      <c r="P33" s="34"/>
    </row>
    <row r="34" spans="1:21" x14ac:dyDescent="0.25">
      <c r="A34" s="13" t="s">
        <v>269</v>
      </c>
      <c r="B34" s="115">
        <f t="shared" si="0"/>
        <v>37.923000000000002</v>
      </c>
      <c r="C34" s="33">
        <v>14.5</v>
      </c>
      <c r="D34" s="110" t="s">
        <v>393</v>
      </c>
      <c r="E34" s="73">
        <v>12.77</v>
      </c>
      <c r="F34" s="74" t="s">
        <v>346</v>
      </c>
      <c r="G34" s="33">
        <v>2.33</v>
      </c>
      <c r="H34" s="88" t="s">
        <v>310</v>
      </c>
      <c r="I34" s="73">
        <v>8.3230000000000004</v>
      </c>
      <c r="J34" s="74" t="s">
        <v>270</v>
      </c>
      <c r="K34" s="33"/>
      <c r="L34" s="41"/>
      <c r="M34" s="38"/>
      <c r="N34" s="37"/>
      <c r="O34" s="39"/>
      <c r="P34" s="34"/>
    </row>
    <row r="35" spans="1:21" x14ac:dyDescent="0.25">
      <c r="A35" s="13" t="s">
        <v>347</v>
      </c>
      <c r="B35" s="30">
        <f t="shared" si="0"/>
        <v>20.75</v>
      </c>
      <c r="C35" s="33"/>
      <c r="D35" s="110"/>
      <c r="E35" s="73">
        <v>20.75</v>
      </c>
      <c r="F35" s="74" t="s">
        <v>348</v>
      </c>
      <c r="G35" s="33"/>
      <c r="H35" s="88"/>
      <c r="I35" s="73"/>
      <c r="J35" s="74"/>
      <c r="K35" s="33"/>
      <c r="L35" s="41"/>
      <c r="M35" s="38"/>
      <c r="N35" s="37"/>
      <c r="O35" s="39"/>
      <c r="P35" s="34"/>
    </row>
    <row r="36" spans="1:21" x14ac:dyDescent="0.25">
      <c r="A36" s="13" t="s">
        <v>177</v>
      </c>
      <c r="B36" s="30">
        <f t="shared" si="0"/>
        <v>34.190000000000005</v>
      </c>
      <c r="C36" s="33">
        <v>17.55</v>
      </c>
      <c r="D36" s="110" t="s">
        <v>394</v>
      </c>
      <c r="E36" s="73">
        <v>15.37</v>
      </c>
      <c r="F36" s="74" t="s">
        <v>349</v>
      </c>
      <c r="G36" s="33">
        <v>1.27</v>
      </c>
      <c r="H36" s="88" t="s">
        <v>311</v>
      </c>
      <c r="I36" s="73"/>
      <c r="J36" s="74"/>
      <c r="K36" s="33"/>
      <c r="L36" s="41"/>
      <c r="M36" s="38"/>
      <c r="N36" s="37"/>
      <c r="O36" s="39"/>
      <c r="P36" s="34"/>
    </row>
    <row r="37" spans="1:21" x14ac:dyDescent="0.25">
      <c r="A37" s="13" t="s">
        <v>350</v>
      </c>
      <c r="B37" s="115">
        <f t="shared" si="0"/>
        <v>26.58</v>
      </c>
      <c r="C37" s="33">
        <v>10.4</v>
      </c>
      <c r="D37" s="110" t="s">
        <v>395</v>
      </c>
      <c r="E37" s="73">
        <v>16.18</v>
      </c>
      <c r="F37" s="74" t="s">
        <v>351</v>
      </c>
      <c r="G37" s="33"/>
      <c r="H37" s="88"/>
      <c r="I37" s="73"/>
      <c r="J37" s="74"/>
      <c r="K37" s="33"/>
      <c r="L37" s="41"/>
      <c r="M37" s="38"/>
      <c r="N37" s="37"/>
      <c r="O37" s="39"/>
      <c r="P37" s="34"/>
    </row>
    <row r="38" spans="1:21" x14ac:dyDescent="0.25">
      <c r="A38" s="13" t="s">
        <v>157</v>
      </c>
      <c r="B38" s="30">
        <f t="shared" si="0"/>
        <v>1.26</v>
      </c>
      <c r="C38" s="33">
        <v>1.26</v>
      </c>
      <c r="D38" s="110" t="s">
        <v>396</v>
      </c>
      <c r="E38" s="73"/>
      <c r="F38" s="74"/>
      <c r="G38" s="33"/>
      <c r="H38" s="88"/>
      <c r="I38" s="73"/>
      <c r="J38" s="74"/>
      <c r="K38" s="33"/>
      <c r="L38" s="41"/>
      <c r="M38" s="38"/>
      <c r="N38" s="37"/>
      <c r="O38" s="39"/>
      <c r="P38" s="34"/>
    </row>
    <row r="39" spans="1:21" x14ac:dyDescent="0.25">
      <c r="A39" s="13" t="s">
        <v>147</v>
      </c>
      <c r="B39" s="30">
        <f t="shared" si="0"/>
        <v>5.85</v>
      </c>
      <c r="C39" s="33"/>
      <c r="D39" s="110"/>
      <c r="E39" s="73"/>
      <c r="F39" s="74"/>
      <c r="G39" s="33">
        <v>1.05</v>
      </c>
      <c r="H39" s="88" t="s">
        <v>312</v>
      </c>
      <c r="I39" s="73">
        <v>3.15</v>
      </c>
      <c r="J39" s="74" t="s">
        <v>271</v>
      </c>
      <c r="K39" s="33">
        <v>1.65</v>
      </c>
      <c r="L39" s="41" t="s">
        <v>228</v>
      </c>
      <c r="M39" s="38"/>
      <c r="N39" s="37"/>
      <c r="O39" s="39"/>
      <c r="P39" s="34"/>
      <c r="R39" s="44"/>
      <c r="S39" s="44"/>
      <c r="T39" s="44"/>
      <c r="U39" s="44"/>
    </row>
    <row r="40" spans="1:21" x14ac:dyDescent="0.25">
      <c r="A40" s="13" t="s">
        <v>188</v>
      </c>
      <c r="B40" s="30">
        <f t="shared" si="0"/>
        <v>23.33</v>
      </c>
      <c r="C40" s="33"/>
      <c r="D40" s="110"/>
      <c r="E40" s="73"/>
      <c r="F40" s="74"/>
      <c r="G40" s="33">
        <v>23.33</v>
      </c>
      <c r="H40" s="88" t="s">
        <v>313</v>
      </c>
      <c r="I40" s="73"/>
      <c r="J40" s="74"/>
      <c r="K40" s="33"/>
      <c r="L40" s="41"/>
      <c r="M40" s="38"/>
      <c r="N40" s="37"/>
      <c r="O40" s="39"/>
      <c r="P40" s="34"/>
      <c r="R40" s="44"/>
      <c r="S40" s="44"/>
      <c r="T40" s="44"/>
      <c r="U40" s="44"/>
    </row>
    <row r="41" spans="1:21" x14ac:dyDescent="0.25">
      <c r="A41" s="13" t="s">
        <v>272</v>
      </c>
      <c r="B41" s="115">
        <f t="shared" si="0"/>
        <v>34.21</v>
      </c>
      <c r="C41" s="33">
        <v>14.17</v>
      </c>
      <c r="D41" s="110" t="s">
        <v>397</v>
      </c>
      <c r="E41" s="73">
        <v>13.38</v>
      </c>
      <c r="F41" s="74" t="s">
        <v>352</v>
      </c>
      <c r="G41" s="33">
        <v>0.25</v>
      </c>
      <c r="H41" s="88" t="s">
        <v>314</v>
      </c>
      <c r="I41" s="73">
        <v>6.41</v>
      </c>
      <c r="J41" s="74" t="s">
        <v>273</v>
      </c>
      <c r="K41" s="33"/>
      <c r="L41" s="41"/>
      <c r="M41" s="38"/>
      <c r="N41" s="37"/>
      <c r="O41" s="39"/>
      <c r="P41" s="34"/>
      <c r="R41" s="44"/>
      <c r="S41" s="44"/>
      <c r="T41" s="44"/>
      <c r="U41" s="44"/>
    </row>
    <row r="42" spans="1:21" x14ac:dyDescent="0.25">
      <c r="A42" s="13" t="s">
        <v>254</v>
      </c>
      <c r="B42" s="30">
        <f t="shared" si="0"/>
        <v>22.34</v>
      </c>
      <c r="C42" s="33"/>
      <c r="D42" s="110"/>
      <c r="E42" s="73"/>
      <c r="F42" s="74"/>
      <c r="G42" s="33">
        <v>9.58</v>
      </c>
      <c r="H42" s="88" t="s">
        <v>315</v>
      </c>
      <c r="I42" s="73">
        <v>12.76</v>
      </c>
      <c r="J42" s="74" t="s">
        <v>274</v>
      </c>
      <c r="K42" s="33"/>
      <c r="L42" s="41"/>
      <c r="M42" s="38"/>
      <c r="N42" s="37"/>
      <c r="O42" s="39"/>
      <c r="P42" s="34"/>
      <c r="R42" s="44"/>
      <c r="S42" s="44"/>
      <c r="T42" s="44"/>
      <c r="U42" s="44"/>
    </row>
    <row r="43" spans="1:21" x14ac:dyDescent="0.25">
      <c r="A43" s="13" t="s">
        <v>328</v>
      </c>
      <c r="B43" s="30">
        <f t="shared" si="0"/>
        <v>7.71</v>
      </c>
      <c r="C43" s="33">
        <v>2.84</v>
      </c>
      <c r="D43" s="110" t="s">
        <v>398</v>
      </c>
      <c r="E43" s="73">
        <v>4.87</v>
      </c>
      <c r="F43" s="74" t="s">
        <v>353</v>
      </c>
      <c r="G43" s="33"/>
      <c r="H43" s="88"/>
      <c r="I43" s="73"/>
      <c r="J43" s="74"/>
      <c r="K43" s="33"/>
      <c r="L43" s="41"/>
      <c r="M43" s="38"/>
      <c r="N43" s="37"/>
      <c r="O43" s="39"/>
      <c r="P43" s="34"/>
      <c r="R43" s="44"/>
      <c r="S43" s="44"/>
      <c r="T43" s="44"/>
      <c r="U43" s="44"/>
    </row>
    <row r="44" spans="1:21" x14ac:dyDescent="0.25">
      <c r="A44" s="13" t="s">
        <v>152</v>
      </c>
      <c r="B44" s="30">
        <f t="shared" si="0"/>
        <v>13.46</v>
      </c>
      <c r="C44" s="33">
        <v>13.46</v>
      </c>
      <c r="D44" s="110" t="s">
        <v>399</v>
      </c>
      <c r="E44" s="73"/>
      <c r="F44" s="74"/>
      <c r="G44" s="33"/>
      <c r="H44" s="88"/>
      <c r="I44" s="73"/>
      <c r="J44" s="74"/>
      <c r="K44" s="33"/>
      <c r="L44" s="41"/>
      <c r="M44" s="38"/>
      <c r="N44" s="37"/>
      <c r="O44" s="39"/>
      <c r="P44" s="34"/>
      <c r="R44" s="44"/>
      <c r="S44" s="44"/>
      <c r="T44" s="44"/>
      <c r="U44" s="44"/>
    </row>
    <row r="45" spans="1:21" x14ac:dyDescent="0.25">
      <c r="A45" s="13" t="s">
        <v>247</v>
      </c>
      <c r="B45" s="30">
        <f t="shared" si="0"/>
        <v>6.08</v>
      </c>
      <c r="C45" s="33"/>
      <c r="D45" s="110"/>
      <c r="E45" s="73">
        <v>6.08</v>
      </c>
      <c r="F45" s="74" t="s">
        <v>354</v>
      </c>
      <c r="G45" s="33"/>
      <c r="H45" s="88"/>
      <c r="I45" s="73"/>
      <c r="J45" s="74"/>
      <c r="K45" s="33"/>
      <c r="L45" s="41"/>
      <c r="M45" s="38"/>
      <c r="N45" s="37"/>
      <c r="O45" s="39"/>
      <c r="P45" s="34"/>
      <c r="R45" s="44"/>
      <c r="S45" s="44"/>
      <c r="T45" s="44"/>
      <c r="U45" s="44"/>
    </row>
    <row r="46" spans="1:21" x14ac:dyDescent="0.25">
      <c r="A46" s="13" t="s">
        <v>229</v>
      </c>
      <c r="B46" s="30">
        <f t="shared" si="0"/>
        <v>8.93</v>
      </c>
      <c r="C46" s="33"/>
      <c r="D46" s="110"/>
      <c r="E46" s="73"/>
      <c r="F46" s="74"/>
      <c r="G46" s="33"/>
      <c r="H46" s="88"/>
      <c r="I46" s="73"/>
      <c r="J46" s="74"/>
      <c r="K46" s="33">
        <v>8.93</v>
      </c>
      <c r="L46" s="41" t="s">
        <v>230</v>
      </c>
      <c r="M46" s="38"/>
      <c r="N46" s="37"/>
      <c r="O46" s="39"/>
      <c r="P46" s="34"/>
    </row>
    <row r="47" spans="1:21" x14ac:dyDescent="0.25">
      <c r="A47" s="13" t="s">
        <v>368</v>
      </c>
      <c r="B47" s="30">
        <f t="shared" si="0"/>
        <v>5.36</v>
      </c>
      <c r="C47" s="33">
        <v>5.36</v>
      </c>
      <c r="D47" s="110" t="s">
        <v>400</v>
      </c>
      <c r="E47" s="73"/>
      <c r="F47" s="74"/>
      <c r="G47" s="33"/>
      <c r="H47" s="88"/>
      <c r="I47" s="73"/>
      <c r="J47" s="74"/>
      <c r="K47" s="33"/>
      <c r="L47" s="41"/>
      <c r="M47" s="38"/>
      <c r="N47" s="37"/>
      <c r="O47" s="39"/>
      <c r="P47" s="34"/>
    </row>
    <row r="48" spans="1:21" x14ac:dyDescent="0.25">
      <c r="A48" s="13" t="s">
        <v>369</v>
      </c>
      <c r="B48" s="30">
        <f t="shared" si="0"/>
        <v>3.12</v>
      </c>
      <c r="C48" s="33">
        <v>3.12</v>
      </c>
      <c r="D48" s="110" t="s">
        <v>401</v>
      </c>
      <c r="E48" s="73"/>
      <c r="F48" s="74"/>
      <c r="G48" s="33"/>
      <c r="H48" s="88"/>
      <c r="I48" s="73"/>
      <c r="J48" s="74"/>
      <c r="K48" s="33"/>
      <c r="L48" s="41"/>
      <c r="M48" s="38"/>
      <c r="N48" s="37"/>
      <c r="O48" s="39"/>
      <c r="P48" s="34"/>
    </row>
    <row r="49" spans="1:21" x14ac:dyDescent="0.25">
      <c r="A49" s="13" t="s">
        <v>190</v>
      </c>
      <c r="B49" s="30">
        <f t="shared" si="0"/>
        <v>3.1500000000000004</v>
      </c>
      <c r="C49" s="33">
        <v>1.53</v>
      </c>
      <c r="D49" s="110" t="s">
        <v>402</v>
      </c>
      <c r="E49" s="73">
        <v>1.0900000000000001</v>
      </c>
      <c r="F49" s="74" t="s">
        <v>298</v>
      </c>
      <c r="G49" s="33">
        <v>0.53</v>
      </c>
      <c r="H49" s="88" t="s">
        <v>299</v>
      </c>
      <c r="I49" s="73"/>
      <c r="J49" s="74"/>
      <c r="K49" s="33"/>
      <c r="L49" s="41"/>
      <c r="M49" s="38"/>
      <c r="N49" s="37"/>
      <c r="O49" s="39"/>
      <c r="P49" s="34"/>
    </row>
    <row r="50" spans="1:21" x14ac:dyDescent="0.25">
      <c r="A50" s="13" t="s">
        <v>370</v>
      </c>
      <c r="B50" s="30">
        <f t="shared" si="0"/>
        <v>8.42</v>
      </c>
      <c r="C50" s="33">
        <v>8.42</v>
      </c>
      <c r="D50" s="110" t="s">
        <v>403</v>
      </c>
      <c r="E50" s="73"/>
      <c r="F50" s="74"/>
      <c r="G50" s="33"/>
      <c r="H50" s="88"/>
      <c r="I50" s="73"/>
      <c r="J50" s="74"/>
      <c r="K50" s="33"/>
      <c r="L50" s="41"/>
      <c r="M50" s="38"/>
      <c r="N50" s="37"/>
      <c r="O50" s="39"/>
      <c r="P50" s="34"/>
    </row>
    <row r="51" spans="1:21" x14ac:dyDescent="0.25">
      <c r="A51" s="13" t="s">
        <v>320</v>
      </c>
      <c r="B51" s="30">
        <f t="shared" si="0"/>
        <v>22.16</v>
      </c>
      <c r="C51" s="33"/>
      <c r="D51" s="110"/>
      <c r="E51" s="73">
        <v>22.16</v>
      </c>
      <c r="F51" s="74" t="s">
        <v>355</v>
      </c>
      <c r="G51" s="33"/>
      <c r="H51" s="88"/>
      <c r="I51" s="73"/>
      <c r="J51" s="74"/>
      <c r="K51" s="33"/>
      <c r="L51" s="41"/>
      <c r="M51" s="38"/>
      <c r="N51" s="37"/>
      <c r="O51" s="39"/>
      <c r="P51" s="34"/>
    </row>
    <row r="52" spans="1:21" x14ac:dyDescent="0.25">
      <c r="A52" s="13" t="s">
        <v>134</v>
      </c>
      <c r="B52" s="30">
        <f t="shared" si="0"/>
        <v>24</v>
      </c>
      <c r="C52" s="33"/>
      <c r="D52" s="110"/>
      <c r="E52" s="73">
        <v>24</v>
      </c>
      <c r="F52" s="74" t="s">
        <v>356</v>
      </c>
      <c r="G52" s="33"/>
      <c r="H52" s="88"/>
      <c r="I52" s="73"/>
      <c r="J52" s="74"/>
      <c r="K52" s="33"/>
      <c r="L52" s="41"/>
      <c r="M52" s="38"/>
      <c r="N52" s="37"/>
      <c r="O52" s="39"/>
      <c r="P52" s="34"/>
    </row>
    <row r="53" spans="1:21" x14ac:dyDescent="0.25">
      <c r="A53" s="13" t="s">
        <v>139</v>
      </c>
      <c r="B53" s="30">
        <f t="shared" si="0"/>
        <v>6.72</v>
      </c>
      <c r="C53" s="33">
        <v>0.54</v>
      </c>
      <c r="D53" s="110" t="s">
        <v>306</v>
      </c>
      <c r="E53" s="73"/>
      <c r="F53" s="74"/>
      <c r="G53" s="33"/>
      <c r="H53" s="88"/>
      <c r="I53" s="73"/>
      <c r="J53" s="74"/>
      <c r="K53" s="33">
        <v>6.18</v>
      </c>
      <c r="L53" s="41" t="s">
        <v>231</v>
      </c>
      <c r="M53" s="38"/>
      <c r="N53" s="37"/>
      <c r="O53" s="39"/>
      <c r="P53" s="34"/>
    </row>
    <row r="54" spans="1:21" x14ac:dyDescent="0.25">
      <c r="A54" s="13" t="s">
        <v>371</v>
      </c>
      <c r="B54" s="30">
        <f t="shared" si="0"/>
        <v>0.66</v>
      </c>
      <c r="C54" s="33">
        <v>0.66</v>
      </c>
      <c r="D54" s="110" t="s">
        <v>389</v>
      </c>
      <c r="E54" s="73"/>
      <c r="F54" s="74"/>
      <c r="G54" s="33"/>
      <c r="H54" s="88"/>
      <c r="I54" s="73"/>
      <c r="J54" s="74"/>
      <c r="K54" s="33"/>
      <c r="L54" s="41"/>
      <c r="M54" s="38"/>
      <c r="N54" s="37"/>
      <c r="O54" s="39"/>
      <c r="P54" s="34"/>
    </row>
    <row r="55" spans="1:21" x14ac:dyDescent="0.25">
      <c r="A55" s="13" t="s">
        <v>329</v>
      </c>
      <c r="B55" s="30">
        <f t="shared" si="0"/>
        <v>3.09</v>
      </c>
      <c r="C55" s="33">
        <v>0.79</v>
      </c>
      <c r="D55" s="110" t="s">
        <v>404</v>
      </c>
      <c r="E55" s="73">
        <v>2.2999999999999998</v>
      </c>
      <c r="F55" s="74" t="s">
        <v>357</v>
      </c>
      <c r="G55" s="33"/>
      <c r="H55" s="88"/>
      <c r="I55" s="73"/>
      <c r="J55" s="74"/>
      <c r="K55" s="33"/>
      <c r="L55" s="41"/>
      <c r="M55" s="38"/>
      <c r="N55" s="37"/>
      <c r="O55" s="39"/>
      <c r="P55" s="34"/>
    </row>
    <row r="56" spans="1:21" x14ac:dyDescent="0.25">
      <c r="R56" s="45"/>
      <c r="S56" s="45"/>
      <c r="T56" s="45"/>
      <c r="U56" s="45"/>
    </row>
    <row r="57" spans="1:21" x14ac:dyDescent="0.25">
      <c r="B57" s="43" t="s">
        <v>372</v>
      </c>
      <c r="E57" s="102"/>
    </row>
    <row r="58" spans="1:21" x14ac:dyDescent="0.25">
      <c r="E58" s="102"/>
    </row>
    <row r="60" spans="1:21" x14ac:dyDescent="0.25">
      <c r="D60" s="109"/>
    </row>
  </sheetData>
  <autoFilter ref="A1:P55" xr:uid="{A07DF163-24CF-4C47-993D-5FDAB088DBB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Recap</vt:lpstr>
      <vt:lpstr>Addins 2021-22</vt:lpstr>
      <vt:lpstr>Recap!Print_Area</vt:lpstr>
      <vt:lpstr>Recap!Print_Titles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Houston</dc:creator>
  <cp:lastModifiedBy>Windows User</cp:lastModifiedBy>
  <cp:lastPrinted>2023-01-24T20:50:49Z</cp:lastPrinted>
  <dcterms:created xsi:type="dcterms:W3CDTF">2014-01-14T15:26:11Z</dcterms:created>
  <dcterms:modified xsi:type="dcterms:W3CDTF">2023-01-25T20:41:14Z</dcterms:modified>
</cp:coreProperties>
</file>